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6768" activeTab="0"/>
  </bookViews>
  <sheets>
    <sheet name="สรุปการคำนวณ" sheetId="1" r:id="rId1"/>
    <sheet name="กรอกข้อมูล" sheetId="2" r:id="rId2"/>
    <sheet name="CH4จากระบบ septic tank" sheetId="3" r:id="rId3"/>
  </sheets>
  <definedNames/>
  <calcPr fullCalcOnLoad="1"/>
</workbook>
</file>

<file path=xl/sharedStrings.xml><?xml version="1.0" encoding="utf-8"?>
<sst xmlns="http://schemas.openxmlformats.org/spreadsheetml/2006/main" count="157" uniqueCount="93">
  <si>
    <t>ขอบเขตการดำเนินงาน</t>
  </si>
  <si>
    <t>ปริมาณ</t>
  </si>
  <si>
    <t>หน่วยการเก็บข้อมูล</t>
  </si>
  <si>
    <t>EF</t>
  </si>
  <si>
    <t>หน่วย</t>
  </si>
  <si>
    <t>ประเภท 1</t>
  </si>
  <si>
    <t>ลิตร</t>
  </si>
  <si>
    <t>ประเภท 2</t>
  </si>
  <si>
    <t>การใช้พลังงานไฟฟ้า</t>
  </si>
  <si>
    <t>kWh</t>
  </si>
  <si>
    <t>ประเภท 3</t>
  </si>
  <si>
    <t>kg</t>
  </si>
  <si>
    <t>การใช้น้ำประปา</t>
  </si>
  <si>
    <t>m3</t>
  </si>
  <si>
    <t>CF</t>
  </si>
  <si>
    <t>kgCO2e</t>
  </si>
  <si>
    <t>kg CO2e/ลิตร</t>
  </si>
  <si>
    <t>kg CO2e/kWh</t>
  </si>
  <si>
    <t>kg CO2e/kg</t>
  </si>
  <si>
    <t>kg CO2e/m3</t>
  </si>
  <si>
    <t>กรอกข้อมูล</t>
  </si>
  <si>
    <t>รายการ</t>
  </si>
  <si>
    <t>12 เดือน</t>
  </si>
  <si>
    <t>ม.ค.</t>
  </si>
  <si>
    <t>ก.พ.</t>
  </si>
  <si>
    <t>มี.ค.</t>
  </si>
  <si>
    <t>เม.ย.</t>
  </si>
  <si>
    <t>พ.ย.</t>
  </si>
  <si>
    <t>ก.ค.</t>
  </si>
  <si>
    <t>ส.ค.</t>
  </si>
  <si>
    <t>ก.ย.</t>
  </si>
  <si>
    <t>ต.ค.</t>
  </si>
  <si>
    <t>ธ.ค.</t>
  </si>
  <si>
    <t>รวม</t>
  </si>
  <si>
    <t>กก.</t>
  </si>
  <si>
    <t>ขยะของเสีย (ฝังกลบ)</t>
  </si>
  <si>
    <t>ปริมาณไฟฟ้า</t>
  </si>
  <si>
    <t>ประเภท</t>
  </si>
  <si>
    <t>GHG</t>
  </si>
  <si>
    <t>tCO2e</t>
  </si>
  <si>
    <t>1. การเผาไหม้แบบอยู่กับที่ (Stationary Combustion)</t>
  </si>
  <si>
    <t>การใช้น้ำมันสำหรับงานอาคาร</t>
  </si>
  <si>
    <t xml:space="preserve">Diesel (Generator) </t>
  </si>
  <si>
    <t xml:space="preserve">Diesel (Fire pump) </t>
  </si>
  <si>
    <t>2. การเผาไหม้แบบเคลื่อนที่ (Mobile Combustion)</t>
  </si>
  <si>
    <t>การใช้น้ำมันสำหรับการเดินทาง (รถตู้  รถมอเตอร์ไซค์)</t>
  </si>
  <si>
    <t xml:space="preserve">น้ำมัน Diesel </t>
  </si>
  <si>
    <t>น้ำมัน Gasohol 91</t>
  </si>
  <si>
    <t>น้ำมัน Gasohol 95</t>
  </si>
  <si>
    <t>3. การปล่อยสารมีเทนจากระบบ septic tank</t>
  </si>
  <si>
    <t>4. การปล่อยสารมีเทนจากบ่อบำบัดน้ำเสียแบบไม่เติมอากาศ</t>
  </si>
  <si>
    <t>การใช้กระดาษ A4 และ A3 (สีขาว)</t>
  </si>
  <si>
    <t>kgCH4</t>
  </si>
  <si>
    <t>kgCH2FCF3</t>
  </si>
  <si>
    <t>การคำนวณ CH4 จาก Septic tank</t>
  </si>
  <si>
    <t>ข้อมูล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</si>
  <si>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</si>
  <si>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</si>
  <si>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</si>
  <si>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</si>
  <si>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</si>
  <si>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</si>
  <si>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</si>
  <si>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</si>
  <si>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</si>
  <si>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</si>
  <si>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</si>
  <si>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</si>
  <si>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</si>
  <si>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จำนวนวันเปิดบริการ</t>
  </si>
  <si>
    <t>kg CO2e/kgCH4</t>
  </si>
  <si>
    <t>kg CO2e/kgCH2FCF3</t>
  </si>
  <si>
    <t xml:space="preserve">Ui </t>
  </si>
  <si>
    <t>Tij</t>
  </si>
  <si>
    <t xml:space="preserve"> tow</t>
  </si>
  <si>
    <t>Efj</t>
  </si>
  <si>
    <t>การเลือกค่า T (degree of utilization of treatment/discharge) เนื่องจากมีระบบเดียว เนื่องจากมีระบบเดียว ใช้ระบบ Septic Tank เพราะฉะนั้น จึงใช้ T = 1</t>
  </si>
  <si>
    <t>การเลือกค่า U (fraction of population in income group in inventory year) เนื่องจากสัดส่วนพนักงานมีแบบเดียว เพราะฉะนั้น  จึงใช้ U = 1</t>
  </si>
  <si>
    <t>CH4 Emission</t>
  </si>
  <si>
    <t>BOD</t>
  </si>
  <si>
    <t>จำนวนพนักงานเฉลี่ย</t>
  </si>
  <si>
    <t>จำนวนวันทำงาน</t>
  </si>
  <si>
    <t xml:space="preserve">EF   =  0.6 kg CH4 / kg BOD  x  0.5  
      =  0.3 kg CH4 / kg BOD </t>
  </si>
  <si>
    <t>หมายหตุ</t>
  </si>
  <si>
    <t>กรอกข้อมูลใน Sheet CH4จากระบบ septic tank</t>
  </si>
  <si>
    <t>ชื่อองค์กร</t>
  </si>
  <si>
    <t>สำนักหอสมุด...........</t>
  </si>
  <si>
    <t>พัฒนาโดย องค์การบริหารจัดการก๊าซเรือนกระจก (องค์การมหาชน)</t>
  </si>
  <si>
    <t>5.การใช้สารทำความเย็นชนิด R134a</t>
  </si>
  <si>
    <t>น้ำประปา</t>
  </si>
  <si>
    <t>หมายเหตุ -  การปล่อยก๊าซเรือนกระจกจากระบบ septic tank ของหอสมุด คำนวณเฉพาะประชากรบุคลากรห้องสมุดเท่านั้น</t>
  </si>
  <si>
    <t xml:space="preserve">จำนวนบุคลากรห้องสมุด </t>
  </si>
  <si>
    <t>5. การใช้สารทำความเย็นชนิด R134a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</si>
</sst>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2"/>
      <color indexed="8"/>
      <name val="Calibri"/>
      <family val="2"/>
    </font>
    <font>
      <sz val="16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8"/>
      <color indexed="13"/>
      <name val="TH SarabunPSK"/>
      <family val="2"/>
    </font>
    <font>
      <b/>
      <sz val="20"/>
      <color indexed="10"/>
      <name val="TH SarabunPSK"/>
      <family val="2"/>
    </font>
    <font>
      <b/>
      <sz val="22"/>
      <color indexed="8"/>
      <name val="TH SarabunPSK"/>
      <family val="2"/>
    </font>
    <font>
      <b/>
      <sz val="12"/>
      <color indexed="10"/>
      <name val="TH SarabunPSK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H SarabunPSK"/>
      <family val="0"/>
    </font>
    <font>
      <b/>
      <sz val="10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2"/>
      <color theme="1"/>
      <name val="Calibri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8"/>
      <color rgb="FFFFFF00"/>
      <name val="TH SarabunPSK"/>
      <family val="2"/>
    </font>
    <font>
      <b/>
      <sz val="20"/>
      <color rgb="FFFF0000"/>
      <name val="TH SarabunPSK"/>
      <family val="2"/>
    </font>
    <font>
      <b/>
      <sz val="22"/>
      <color theme="1"/>
      <name val="TH SarabunPSK"/>
      <family val="2"/>
    </font>
    <font>
      <b/>
      <sz val="12"/>
      <color rgb="FFFF0000"/>
      <name val="TH SarabunPSK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2" fillId="0" borderId="0" xfId="0" applyFont="1" applyFill="1" applyBorder="1" applyAlignment="1">
      <alignment horizontal="center" vertical="top" wrapText="1"/>
    </xf>
    <xf numFmtId="4" fontId="52" fillId="0" borderId="12" xfId="0" applyNumberFormat="1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3" xfId="0" applyFont="1" applyBorder="1" applyAlignment="1">
      <alignment vertical="top" wrapText="1"/>
    </xf>
    <xf numFmtId="0" fontId="51" fillId="0" borderId="14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/>
    </xf>
    <xf numFmtId="0" fontId="52" fillId="0" borderId="15" xfId="0" applyFont="1" applyBorder="1" applyAlignment="1">
      <alignment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left" vertical="top" wrapText="1"/>
    </xf>
    <xf numFmtId="0" fontId="52" fillId="0" borderId="0" xfId="0" applyFont="1" applyBorder="1" applyAlignment="1">
      <alignment vertical="top" wrapText="1"/>
    </xf>
    <xf numFmtId="0" fontId="52" fillId="0" borderId="15" xfId="0" applyFont="1" applyFill="1" applyBorder="1" applyAlignment="1">
      <alignment horizontal="center" vertical="top" wrapText="1"/>
    </xf>
    <xf numFmtId="0" fontId="51" fillId="0" borderId="13" xfId="0" applyFont="1" applyBorder="1" applyAlignment="1">
      <alignment vertical="top" wrapText="1"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vertical="top" wrapText="1"/>
    </xf>
    <xf numFmtId="165" fontId="52" fillId="0" borderId="13" xfId="0" applyNumberFormat="1" applyFont="1" applyBorder="1" applyAlignment="1">
      <alignment horizontal="right" vertical="top" wrapText="1"/>
    </xf>
    <xf numFmtId="165" fontId="52" fillId="0" borderId="13" xfId="0" applyNumberFormat="1" applyFont="1" applyBorder="1" applyAlignment="1">
      <alignment horizontal="right"/>
    </xf>
    <xf numFmtId="165" fontId="52" fillId="0" borderId="13" xfId="0" applyNumberFormat="1" applyFont="1" applyBorder="1" applyAlignment="1">
      <alignment horizontal="right" wrapText="1"/>
    </xf>
    <xf numFmtId="0" fontId="6" fillId="0" borderId="0" xfId="56" applyFont="1">
      <alignment/>
      <protection/>
    </xf>
    <xf numFmtId="0" fontId="54" fillId="33" borderId="13" xfId="0" applyFont="1" applyFill="1" applyBorder="1" applyAlignment="1">
      <alignment horizontal="center"/>
    </xf>
    <xf numFmtId="0" fontId="6" fillId="0" borderId="13" xfId="56" applyFont="1" applyBorder="1">
      <alignment/>
      <protection/>
    </xf>
    <xf numFmtId="0" fontId="6" fillId="0" borderId="13" xfId="56" applyFont="1" applyFill="1" applyBorder="1">
      <alignment/>
      <protection/>
    </xf>
    <xf numFmtId="0" fontId="52" fillId="0" borderId="13" xfId="0" applyFont="1" applyBorder="1" applyAlignment="1">
      <alignment horizontal="right" vertical="top" wrapText="1"/>
    </xf>
    <xf numFmtId="4" fontId="52" fillId="0" borderId="13" xfId="0" applyNumberFormat="1" applyFont="1" applyBorder="1" applyAlignment="1">
      <alignment horizontal="right" vertical="top" wrapText="1"/>
    </xf>
    <xf numFmtId="4" fontId="52" fillId="0" borderId="13" xfId="0" applyNumberFormat="1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20" xfId="0" applyFont="1" applyBorder="1" applyAlignment="1">
      <alignment horizontal="center"/>
    </xf>
    <xf numFmtId="0" fontId="55" fillId="0" borderId="20" xfId="0" applyFont="1" applyBorder="1" applyAlignment="1">
      <alignment wrapText="1"/>
    </xf>
    <xf numFmtId="0" fontId="55" fillId="0" borderId="20" xfId="0" applyFont="1" applyBorder="1" applyAlignment="1">
      <alignment/>
    </xf>
    <xf numFmtId="0" fontId="55" fillId="0" borderId="13" xfId="0" applyFont="1" applyBorder="1" applyAlignment="1">
      <alignment/>
    </xf>
    <xf numFmtId="166" fontId="55" fillId="0" borderId="13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58" fillId="33" borderId="0" xfId="0" applyFont="1" applyFill="1" applyAlignment="1">
      <alignment horizontal="center"/>
    </xf>
    <xf numFmtId="43" fontId="59" fillId="34" borderId="13" xfId="0" applyNumberFormat="1" applyFont="1" applyFill="1" applyBorder="1" applyAlignment="1">
      <alignment/>
    </xf>
    <xf numFmtId="0" fontId="60" fillId="0" borderId="13" xfId="0" applyFont="1" applyBorder="1" applyAlignment="1">
      <alignment horizontal="center"/>
    </xf>
    <xf numFmtId="0" fontId="52" fillId="7" borderId="13" xfId="0" applyFont="1" applyFill="1" applyBorder="1" applyAlignment="1">
      <alignment vertical="top" wrapText="1"/>
    </xf>
    <xf numFmtId="0" fontId="61" fillId="34" borderId="13" xfId="0" applyFont="1" applyFill="1" applyBorder="1" applyAlignment="1">
      <alignment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7" borderId="13" xfId="56" applyFont="1" applyFill="1" applyBorder="1">
      <alignment/>
      <protection/>
    </xf>
    <xf numFmtId="0" fontId="59" fillId="34" borderId="13" xfId="0" applyFont="1" applyFill="1" applyBorder="1" applyAlignment="1">
      <alignment horizontal="center"/>
    </xf>
    <xf numFmtId="0" fontId="59" fillId="34" borderId="13" xfId="56" applyFont="1" applyFill="1" applyBorder="1" applyAlignment="1">
      <alignment horizontal="right"/>
      <protection/>
    </xf>
    <xf numFmtId="166" fontId="59" fillId="34" borderId="13" xfId="42" applyNumberFormat="1" applyFont="1" applyFill="1" applyBorder="1" applyAlignment="1">
      <alignment horizontal="right"/>
    </xf>
    <xf numFmtId="0" fontId="52" fillId="2" borderId="13" xfId="0" applyFont="1" applyFill="1" applyBorder="1" applyAlignment="1">
      <alignment horizontal="center" vertical="top" wrapText="1"/>
    </xf>
    <xf numFmtId="0" fontId="52" fillId="2" borderId="13" xfId="0" applyFont="1" applyFill="1" applyBorder="1" applyAlignment="1">
      <alignment vertical="top" wrapText="1"/>
    </xf>
    <xf numFmtId="0" fontId="51" fillId="35" borderId="13" xfId="0" applyFont="1" applyFill="1" applyBorder="1" applyAlignment="1">
      <alignment vertical="top" wrapText="1"/>
    </xf>
    <xf numFmtId="0" fontId="52" fillId="32" borderId="13" xfId="0" applyFont="1" applyFill="1" applyBorder="1" applyAlignment="1">
      <alignment vertical="top" wrapText="1"/>
    </xf>
    <xf numFmtId="0" fontId="52" fillId="34" borderId="15" xfId="0" applyFont="1" applyFill="1" applyBorder="1" applyAlignment="1">
      <alignment horizontal="center" vertical="top" wrapText="1"/>
    </xf>
    <xf numFmtId="2" fontId="52" fillId="34" borderId="15" xfId="0" applyNumberFormat="1" applyFont="1" applyFill="1" applyBorder="1" applyAlignment="1">
      <alignment horizontal="center" vertical="top"/>
    </xf>
    <xf numFmtId="0" fontId="53" fillId="34" borderId="0" xfId="0" applyFont="1" applyFill="1" applyAlignment="1">
      <alignment/>
    </xf>
    <xf numFmtId="0" fontId="52" fillId="35" borderId="14" xfId="0" applyFont="1" applyFill="1" applyBorder="1" applyAlignment="1">
      <alignment horizontal="center" vertical="top" wrapText="1"/>
    </xf>
    <xf numFmtId="0" fontId="52" fillId="35" borderId="15" xfId="0" applyFont="1" applyFill="1" applyBorder="1" applyAlignment="1">
      <alignment vertical="top" wrapText="1"/>
    </xf>
    <xf numFmtId="0" fontId="52" fillId="35" borderId="21" xfId="0" applyFont="1" applyFill="1" applyBorder="1" applyAlignment="1">
      <alignment vertical="top" wrapText="1"/>
    </xf>
    <xf numFmtId="0" fontId="53" fillId="35" borderId="20" xfId="0" applyFont="1" applyFill="1" applyBorder="1" applyAlignment="1">
      <alignment/>
    </xf>
    <xf numFmtId="0" fontId="52" fillId="35" borderId="15" xfId="0" applyFont="1" applyFill="1" applyBorder="1" applyAlignment="1">
      <alignment/>
    </xf>
    <xf numFmtId="0" fontId="51" fillId="7" borderId="21" xfId="0" applyFont="1" applyFill="1" applyBorder="1" applyAlignment="1">
      <alignment horizontal="center" vertical="top" wrapText="1"/>
    </xf>
    <xf numFmtId="0" fontId="51" fillId="7" borderId="17" xfId="0" applyFont="1" applyFill="1" applyBorder="1" applyAlignment="1">
      <alignment horizontal="left" vertical="top" wrapText="1"/>
    </xf>
    <xf numFmtId="0" fontId="52" fillId="7" borderId="21" xfId="0" applyFont="1" applyFill="1" applyBorder="1" applyAlignment="1">
      <alignment horizontal="center" vertical="top" wrapText="1"/>
    </xf>
    <xf numFmtId="0" fontId="52" fillId="7" borderId="15" xfId="0" applyFont="1" applyFill="1" applyBorder="1" applyAlignment="1">
      <alignment vertical="top" wrapText="1"/>
    </xf>
    <xf numFmtId="0" fontId="52" fillId="7" borderId="21" xfId="0" applyFont="1" applyFill="1" applyBorder="1" applyAlignment="1">
      <alignment vertical="top" wrapText="1"/>
    </xf>
    <xf numFmtId="0" fontId="51" fillId="7" borderId="15" xfId="0" applyFont="1" applyFill="1" applyBorder="1" applyAlignment="1">
      <alignment vertical="top" wrapText="1"/>
    </xf>
    <xf numFmtId="0" fontId="52" fillId="7" borderId="20" xfId="0" applyFont="1" applyFill="1" applyBorder="1" applyAlignment="1">
      <alignment vertical="top" wrapText="1"/>
    </xf>
    <xf numFmtId="0" fontId="51" fillId="7" borderId="14" xfId="0" applyFont="1" applyFill="1" applyBorder="1" applyAlignment="1">
      <alignment horizontal="center" vertical="top" wrapText="1"/>
    </xf>
    <xf numFmtId="0" fontId="51" fillId="36" borderId="17" xfId="0" applyFont="1" applyFill="1" applyBorder="1" applyAlignment="1">
      <alignment horizontal="left" vertical="top" wrapText="1"/>
    </xf>
    <xf numFmtId="0" fontId="51" fillId="36" borderId="15" xfId="0" applyFont="1" applyFill="1" applyBorder="1" applyAlignment="1">
      <alignment vertical="top" wrapText="1"/>
    </xf>
    <xf numFmtId="0" fontId="62" fillId="0" borderId="22" xfId="0" applyFont="1" applyBorder="1" applyAlignment="1">
      <alignment horizontal="right"/>
    </xf>
    <xf numFmtId="0" fontId="51" fillId="2" borderId="13" xfId="0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wrapText="1"/>
    </xf>
    <xf numFmtId="0" fontId="52" fillId="2" borderId="13" xfId="0" applyFont="1" applyFill="1" applyBorder="1" applyAlignment="1">
      <alignment horizontal="center" vertical="top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สรุปปริมาณคาร์บอนฟุตพริ้นท์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(t CO2e)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view3D>
      <c:rotX val="15"/>
      <c:hPercent val="109"/>
      <c:rotY val="20"/>
      <c:depthPercent val="100"/>
      <c:rAngAx val="1"/>
    </c:view3D>
    <c:plotArea>
      <c:layout>
        <c:manualLayout>
          <c:xMode val="edge"/>
          <c:yMode val="edge"/>
          <c:x val="0.02725"/>
          <c:y val="0.15375"/>
          <c:w val="0.723"/>
          <c:h val="0.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สรุปการคำนวณ!$B$23</c:f>
              <c:strCache>
                <c:ptCount val="1"/>
                <c:pt idx="0">
                  <c:v>GHG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66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สรุปการคำนวณ!$A$24:$A$26</c:f>
              <c:strCache/>
            </c:strRef>
          </c:cat>
          <c:val>
            <c:numRef>
              <c:f>สรุปการคำนวณ!$B$24:$B$26</c:f>
              <c:numCache/>
            </c:numRef>
          </c:val>
          <c:shape val="box"/>
        </c:ser>
        <c:shape val="box"/>
        <c:axId val="15343384"/>
        <c:axId val="3872729"/>
      </c:bar3DChart>
      <c:catAx>
        <c:axId val="153433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872729"/>
        <c:crosses val="autoZero"/>
        <c:auto val="1"/>
        <c:lblOffset val="100"/>
        <c:tickLblSkip val="1"/>
        <c:noMultiLvlLbl val="0"/>
      </c:catAx>
      <c:valAx>
        <c:axId val="3872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43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25"/>
          <c:y val="0.4215"/>
          <c:w val="0.19475"/>
          <c:h val="0.2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20</xdr:row>
      <xdr:rowOff>171450</xdr:rowOff>
    </xdr:from>
    <xdr:to>
      <xdr:col>7</xdr:col>
      <xdr:colOff>714375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4724400" y="4714875"/>
        <a:ext cx="32099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10</xdr:row>
      <xdr:rowOff>1219200</xdr:rowOff>
    </xdr:from>
    <xdr:to>
      <xdr:col>5</xdr:col>
      <xdr:colOff>381000</xdr:colOff>
      <xdr:row>15</xdr:row>
      <xdr:rowOff>190500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b="47619"/>
        <a:stretch>
          <a:fillRect/>
        </a:stretch>
      </xdr:blipFill>
      <xdr:spPr>
        <a:xfrm>
          <a:off x="3381375" y="6324600"/>
          <a:ext cx="47720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17</xdr:row>
      <xdr:rowOff>85725</xdr:rowOff>
    </xdr:from>
    <xdr:to>
      <xdr:col>6</xdr:col>
      <xdr:colOff>257175</xdr:colOff>
      <xdr:row>24</xdr:row>
      <xdr:rowOff>142875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9153525"/>
          <a:ext cx="49625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5</xdr:row>
      <xdr:rowOff>19050</xdr:rowOff>
    </xdr:from>
    <xdr:to>
      <xdr:col>8</xdr:col>
      <xdr:colOff>171450</xdr:colOff>
      <xdr:row>10</xdr:row>
      <xdr:rowOff>438150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rcRect b="51286"/>
        <a:stretch>
          <a:fillRect/>
        </a:stretch>
      </xdr:blipFill>
      <xdr:spPr>
        <a:xfrm>
          <a:off x="3267075" y="1771650"/>
          <a:ext cx="647700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3</xdr:row>
      <xdr:rowOff>85725</xdr:rowOff>
    </xdr:from>
    <xdr:to>
      <xdr:col>14</xdr:col>
      <xdr:colOff>0</xdr:colOff>
      <xdr:row>27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82175" y="1228725"/>
          <a:ext cx="3505200" cy="1095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110" zoomScaleNormal="110" zoomScalePageLayoutView="0" workbookViewId="0" topLeftCell="A2">
      <selection activeCell="B16" sqref="B16"/>
    </sheetView>
  </sheetViews>
  <sheetFormatPr defaultColWidth="9.140625" defaultRowHeight="15"/>
  <cols>
    <col min="1" max="1" width="13.28125" style="0" bestFit="1" customWidth="1"/>
    <col min="2" max="2" width="37.7109375" style="0" customWidth="1"/>
    <col min="4" max="4" width="11.00390625" style="0" bestFit="1" customWidth="1"/>
    <col min="5" max="5" width="11.28125" style="0" customWidth="1"/>
    <col min="6" max="6" width="14.00390625" style="0" customWidth="1"/>
    <col min="7" max="7" width="11.8515625" style="34" customWidth="1"/>
    <col min="8" max="8" width="10.7109375" style="0" customWidth="1"/>
  </cols>
  <sheetData>
    <row r="1" spans="1:8" ht="18">
      <c r="A1" s="56" t="s">
        <v>85</v>
      </c>
      <c r="B1" s="56" t="s">
        <v>86</v>
      </c>
      <c r="C1" s="83" t="s">
        <v>87</v>
      </c>
      <c r="D1" s="83"/>
      <c r="E1" s="83"/>
      <c r="F1" s="83"/>
      <c r="G1" s="83"/>
      <c r="H1" s="83"/>
    </row>
    <row r="2" spans="1:8" ht="36.75">
      <c r="A2" s="9" t="s">
        <v>0</v>
      </c>
      <c r="B2" s="9" t="s">
        <v>21</v>
      </c>
      <c r="C2" s="7" t="s">
        <v>1</v>
      </c>
      <c r="D2" s="7" t="s">
        <v>2</v>
      </c>
      <c r="E2" s="7" t="s">
        <v>3</v>
      </c>
      <c r="F2" s="7" t="s">
        <v>4</v>
      </c>
      <c r="G2" s="30" t="s">
        <v>14</v>
      </c>
      <c r="H2" s="7" t="s">
        <v>4</v>
      </c>
    </row>
    <row r="3" spans="1:8" ht="18">
      <c r="A3" s="80"/>
      <c r="B3" s="81" t="s">
        <v>40</v>
      </c>
      <c r="C3" s="15"/>
      <c r="D3" s="14"/>
      <c r="E3" s="14"/>
      <c r="F3" s="14"/>
      <c r="G3" s="30"/>
      <c r="H3" s="14"/>
    </row>
    <row r="4" spans="1:8" ht="18">
      <c r="A4" s="73"/>
      <c r="B4" s="74" t="s">
        <v>41</v>
      </c>
      <c r="C4" s="15"/>
      <c r="D4" s="14"/>
      <c r="E4" s="14"/>
      <c r="F4" s="14"/>
      <c r="G4" s="30"/>
      <c r="H4" s="14"/>
    </row>
    <row r="5" spans="1:8" ht="15" customHeight="1">
      <c r="A5" s="75" t="s">
        <v>5</v>
      </c>
      <c r="B5" s="76" t="s">
        <v>42</v>
      </c>
      <c r="C5" s="65">
        <f>กรอกข้อมูล!P5</f>
        <v>120</v>
      </c>
      <c r="D5" s="7" t="s">
        <v>6</v>
      </c>
      <c r="E5" s="23">
        <v>2.708</v>
      </c>
      <c r="F5" s="14" t="s">
        <v>16</v>
      </c>
      <c r="G5" s="31">
        <f>C5*E5</f>
        <v>324.96000000000004</v>
      </c>
      <c r="H5" s="7" t="s">
        <v>15</v>
      </c>
    </row>
    <row r="6" spans="1:8" ht="15.75" customHeight="1">
      <c r="A6" s="77"/>
      <c r="B6" s="76" t="s">
        <v>43</v>
      </c>
      <c r="C6" s="65">
        <f>กรอกข้อมูล!P6</f>
        <v>120</v>
      </c>
      <c r="D6" s="14" t="s">
        <v>6</v>
      </c>
      <c r="E6" s="23">
        <v>2.708</v>
      </c>
      <c r="F6" s="7" t="s">
        <v>16</v>
      </c>
      <c r="G6" s="31">
        <f aca="true" t="shared" si="0" ref="G6:G18">C6*E6</f>
        <v>324.96000000000004</v>
      </c>
      <c r="H6" s="7" t="s">
        <v>15</v>
      </c>
    </row>
    <row r="7" spans="1:8" ht="15.75" customHeight="1">
      <c r="A7" s="77"/>
      <c r="B7" s="82" t="s">
        <v>44</v>
      </c>
      <c r="C7" s="18"/>
      <c r="D7" s="14"/>
      <c r="E7" s="23"/>
      <c r="F7" s="14"/>
      <c r="G7" s="31"/>
      <c r="H7" s="14"/>
    </row>
    <row r="8" spans="1:8" ht="15.75" customHeight="1">
      <c r="A8" s="77"/>
      <c r="B8" s="78" t="s">
        <v>45</v>
      </c>
      <c r="C8" s="18"/>
      <c r="D8" s="14"/>
      <c r="E8" s="23"/>
      <c r="F8" s="14"/>
      <c r="G8" s="31"/>
      <c r="H8" s="14"/>
    </row>
    <row r="9" spans="1:8" ht="15.75" customHeight="1">
      <c r="A9" s="77"/>
      <c r="B9" s="76" t="s">
        <v>46</v>
      </c>
      <c r="C9" s="65">
        <f>กรอกข้อมูล!P9</f>
        <v>120</v>
      </c>
      <c r="D9" s="14" t="s">
        <v>6</v>
      </c>
      <c r="E9" s="23">
        <v>2.7446</v>
      </c>
      <c r="F9" s="14" t="s">
        <v>16</v>
      </c>
      <c r="G9" s="31">
        <f t="shared" si="0"/>
        <v>329.35200000000003</v>
      </c>
      <c r="H9" s="14" t="s">
        <v>15</v>
      </c>
    </row>
    <row r="10" spans="1:8" ht="15.75" customHeight="1">
      <c r="A10" s="77"/>
      <c r="B10" s="76" t="s">
        <v>47</v>
      </c>
      <c r="C10" s="65">
        <f>กรอกข้อมูล!P10</f>
        <v>120</v>
      </c>
      <c r="D10" s="14" t="s">
        <v>6</v>
      </c>
      <c r="E10" s="23">
        <v>2.2376</v>
      </c>
      <c r="F10" s="14" t="s">
        <v>16</v>
      </c>
      <c r="G10" s="31">
        <f t="shared" si="0"/>
        <v>268.512</v>
      </c>
      <c r="H10" s="14" t="s">
        <v>15</v>
      </c>
    </row>
    <row r="11" spans="1:8" ht="15.75" customHeight="1">
      <c r="A11" s="77"/>
      <c r="B11" s="76" t="s">
        <v>48</v>
      </c>
      <c r="C11" s="65">
        <f>กรอกข้อมูล!P11</f>
        <v>120</v>
      </c>
      <c r="D11" s="14" t="s">
        <v>6</v>
      </c>
      <c r="E11" s="23">
        <v>2.2376</v>
      </c>
      <c r="F11" s="14" t="s">
        <v>16</v>
      </c>
      <c r="G11" s="31">
        <f t="shared" si="0"/>
        <v>268.512</v>
      </c>
      <c r="H11" s="14" t="s">
        <v>15</v>
      </c>
    </row>
    <row r="12" spans="1:8" ht="15.75" customHeight="1">
      <c r="A12" s="77"/>
      <c r="B12" s="82" t="s">
        <v>49</v>
      </c>
      <c r="C12" s="66">
        <f>'CH4จากระบบ septic tank'!E31</f>
        <v>517.104</v>
      </c>
      <c r="D12" s="14" t="s">
        <v>11</v>
      </c>
      <c r="E12" s="24">
        <v>25</v>
      </c>
      <c r="F12" s="14" t="s">
        <v>18</v>
      </c>
      <c r="G12" s="31">
        <f>C12*E12</f>
        <v>12927.6</v>
      </c>
      <c r="H12" s="14" t="s">
        <v>15</v>
      </c>
    </row>
    <row r="13" spans="1:8" ht="15.75" customHeight="1">
      <c r="A13" s="77"/>
      <c r="B13" s="82" t="s">
        <v>50</v>
      </c>
      <c r="C13" s="65">
        <f>กรอกข้อมูล!P13</f>
        <v>120</v>
      </c>
      <c r="D13" s="14" t="s">
        <v>52</v>
      </c>
      <c r="E13" s="25">
        <v>25</v>
      </c>
      <c r="F13" s="14" t="s">
        <v>70</v>
      </c>
      <c r="G13" s="31">
        <f t="shared" si="0"/>
        <v>3000</v>
      </c>
      <c r="H13" s="14" t="s">
        <v>15</v>
      </c>
    </row>
    <row r="14" spans="1:8" ht="18">
      <c r="A14" s="79"/>
      <c r="B14" s="82" t="s">
        <v>92</v>
      </c>
      <c r="C14" s="65">
        <f>กรอกข้อมูล!P14</f>
        <v>120</v>
      </c>
      <c r="D14" s="10" t="s">
        <v>53</v>
      </c>
      <c r="E14" s="25">
        <v>1430</v>
      </c>
      <c r="F14" s="14" t="s">
        <v>71</v>
      </c>
      <c r="G14" s="31">
        <f t="shared" si="0"/>
        <v>171600</v>
      </c>
      <c r="H14" s="14" t="s">
        <v>15</v>
      </c>
    </row>
    <row r="15" spans="1:8" ht="18">
      <c r="A15" s="12" t="s">
        <v>7</v>
      </c>
      <c r="B15" s="8" t="s">
        <v>8</v>
      </c>
      <c r="C15" s="65">
        <f>กรอกข้อมูล!P15</f>
        <v>120</v>
      </c>
      <c r="D15" s="7" t="s">
        <v>9</v>
      </c>
      <c r="E15" s="23">
        <v>0.5821</v>
      </c>
      <c r="F15" s="7" t="s">
        <v>17</v>
      </c>
      <c r="G15" s="31">
        <f t="shared" si="0"/>
        <v>69.85199999999999</v>
      </c>
      <c r="H15" s="7" t="s">
        <v>15</v>
      </c>
    </row>
    <row r="16" spans="1:8" ht="18">
      <c r="A16" s="68" t="s">
        <v>10</v>
      </c>
      <c r="B16" s="69" t="s">
        <v>51</v>
      </c>
      <c r="C16" s="65">
        <f>กรอกข้อมูล!P16</f>
        <v>120</v>
      </c>
      <c r="D16" s="7" t="s">
        <v>11</v>
      </c>
      <c r="E16" s="23">
        <v>1.14</v>
      </c>
      <c r="F16" s="7" t="s">
        <v>18</v>
      </c>
      <c r="G16" s="31">
        <f t="shared" si="0"/>
        <v>136.79999999999998</v>
      </c>
      <c r="H16" s="7" t="s">
        <v>15</v>
      </c>
    </row>
    <row r="17" spans="1:8" ht="18">
      <c r="A17" s="70"/>
      <c r="B17" s="69" t="s">
        <v>12</v>
      </c>
      <c r="C17" s="65">
        <f>กรอกข้อมูล!P17</f>
        <v>120</v>
      </c>
      <c r="D17" s="7" t="s">
        <v>13</v>
      </c>
      <c r="E17" s="23">
        <v>0.5081</v>
      </c>
      <c r="F17" s="7" t="s">
        <v>19</v>
      </c>
      <c r="G17" s="31">
        <f t="shared" si="0"/>
        <v>60.972</v>
      </c>
      <c r="H17" s="7" t="s">
        <v>15</v>
      </c>
    </row>
    <row r="18" spans="1:8" ht="18">
      <c r="A18" s="71"/>
      <c r="B18" s="72" t="s">
        <v>35</v>
      </c>
      <c r="C18" s="65">
        <f>กรอกข้อมูล!P18</f>
        <v>120</v>
      </c>
      <c r="D18" s="10" t="s">
        <v>11</v>
      </c>
      <c r="E18" s="23">
        <v>2.32</v>
      </c>
      <c r="F18" s="14" t="s">
        <v>18</v>
      </c>
      <c r="G18" s="31">
        <f t="shared" si="0"/>
        <v>278.4</v>
      </c>
      <c r="H18" s="7" t="s">
        <v>15</v>
      </c>
    </row>
    <row r="19" spans="1:8" ht="18">
      <c r="A19" s="4"/>
      <c r="B19" s="4"/>
      <c r="C19" s="4"/>
      <c r="D19" s="4"/>
      <c r="E19" s="4"/>
      <c r="F19" s="4"/>
      <c r="G19" s="32">
        <f>SUM(G5:G18)</f>
        <v>189589.92</v>
      </c>
      <c r="H19" s="7" t="s">
        <v>15</v>
      </c>
    </row>
    <row r="20" spans="1:8" ht="18">
      <c r="A20" s="4"/>
      <c r="B20" s="4"/>
      <c r="C20" s="67"/>
      <c r="D20" s="5" t="s">
        <v>20</v>
      </c>
      <c r="E20" s="4"/>
      <c r="F20" s="4"/>
      <c r="G20" s="33"/>
      <c r="H20" s="4"/>
    </row>
    <row r="21" spans="4:8" ht="15">
      <c r="D21" s="4"/>
      <c r="E21" s="4"/>
      <c r="F21" s="4"/>
      <c r="G21" s="33"/>
      <c r="H21" s="4"/>
    </row>
    <row r="22" spans="4:8" ht="15.75" thickBot="1">
      <c r="D22" s="4"/>
      <c r="E22" s="4"/>
      <c r="F22" s="4"/>
      <c r="G22" s="33"/>
      <c r="H22" s="4"/>
    </row>
    <row r="23" spans="1:8" ht="37.5" thickBot="1">
      <c r="A23" s="1" t="s">
        <v>0</v>
      </c>
      <c r="B23" s="2" t="s">
        <v>38</v>
      </c>
      <c r="C23" s="2" t="s">
        <v>4</v>
      </c>
      <c r="D23" s="4"/>
      <c r="E23" s="4"/>
      <c r="F23" s="4"/>
      <c r="G23" s="33"/>
      <c r="H23" s="4"/>
    </row>
    <row r="24" spans="1:8" ht="18.75" thickBot="1">
      <c r="A24" s="3" t="s">
        <v>5</v>
      </c>
      <c r="B24" s="6">
        <f>SUM(G5:G14)/1000</f>
        <v>189.04389600000002</v>
      </c>
      <c r="C24" s="3" t="s">
        <v>39</v>
      </c>
      <c r="D24" s="4"/>
      <c r="E24" s="4"/>
      <c r="F24" s="4"/>
      <c r="G24" s="33"/>
      <c r="H24" s="4"/>
    </row>
    <row r="25" spans="1:3" ht="18.75" thickBot="1">
      <c r="A25" s="3" t="s">
        <v>7</v>
      </c>
      <c r="B25" s="6">
        <f>SUM(G15)/1000</f>
        <v>0.06985199999999998</v>
      </c>
      <c r="C25" s="3" t="s">
        <v>39</v>
      </c>
    </row>
    <row r="26" spans="1:3" ht="18.75" thickBot="1">
      <c r="A26" s="3" t="s">
        <v>10</v>
      </c>
      <c r="B26" s="6">
        <f>SUM(G16:G18)/1000</f>
        <v>0.476172</v>
      </c>
      <c r="C26" s="3" t="s">
        <v>39</v>
      </c>
    </row>
  </sheetData>
  <sheetProtection/>
  <mergeCells count="1">
    <mergeCell ref="C1:H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35"/>
  <sheetViews>
    <sheetView zoomScale="110" zoomScaleNormal="110"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2" sqref="D12:P12"/>
    </sheetView>
  </sheetViews>
  <sheetFormatPr defaultColWidth="9.00390625" defaultRowHeight="15"/>
  <cols>
    <col min="1" max="1" width="9.00390625" style="4" customWidth="1"/>
    <col min="2" max="2" width="41.8515625" style="4" customWidth="1"/>
    <col min="3" max="3" width="9.00390625" style="4" customWidth="1"/>
    <col min="4" max="4" width="5.421875" style="4" customWidth="1"/>
    <col min="5" max="5" width="6.140625" style="4" customWidth="1"/>
    <col min="6" max="6" width="6.7109375" style="4" customWidth="1"/>
    <col min="7" max="7" width="7.28125" style="4" customWidth="1"/>
    <col min="8" max="8" width="5.7109375" style="4" customWidth="1"/>
    <col min="9" max="9" width="6.140625" style="4" customWidth="1"/>
    <col min="10" max="10" width="6.28125" style="4" customWidth="1"/>
    <col min="11" max="11" width="5.7109375" style="4" customWidth="1"/>
    <col min="12" max="12" width="6.7109375" style="4" customWidth="1"/>
    <col min="13" max="13" width="6.00390625" style="4" customWidth="1"/>
    <col min="14" max="14" width="6.7109375" style="4" customWidth="1"/>
    <col min="15" max="15" width="7.421875" style="4" customWidth="1"/>
    <col min="16" max="16384" width="9.00390625" style="4" customWidth="1"/>
  </cols>
  <sheetData>
    <row r="1" spans="1:16" ht="18">
      <c r="A1" s="84" t="s">
        <v>37</v>
      </c>
      <c r="B1" s="85" t="s">
        <v>21</v>
      </c>
      <c r="C1" s="61"/>
      <c r="D1" s="86" t="s">
        <v>22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62"/>
    </row>
    <row r="2" spans="1:16" ht="18">
      <c r="A2" s="84"/>
      <c r="B2" s="85"/>
      <c r="C2" s="61" t="s">
        <v>4</v>
      </c>
      <c r="D2" s="61" t="s">
        <v>23</v>
      </c>
      <c r="E2" s="61" t="s">
        <v>24</v>
      </c>
      <c r="F2" s="61" t="s">
        <v>25</v>
      </c>
      <c r="G2" s="61" t="s">
        <v>26</v>
      </c>
      <c r="H2" s="61" t="s">
        <v>27</v>
      </c>
      <c r="I2" s="61" t="s">
        <v>28</v>
      </c>
      <c r="J2" s="61" t="s">
        <v>29</v>
      </c>
      <c r="K2" s="61" t="s">
        <v>30</v>
      </c>
      <c r="L2" s="61" t="s">
        <v>29</v>
      </c>
      <c r="M2" s="61" t="s">
        <v>30</v>
      </c>
      <c r="N2" s="61" t="s">
        <v>31</v>
      </c>
      <c r="O2" s="61" t="s">
        <v>32</v>
      </c>
      <c r="P2" s="61" t="s">
        <v>33</v>
      </c>
    </row>
    <row r="3" spans="1:16" ht="18">
      <c r="A3" s="87" t="s">
        <v>5</v>
      </c>
      <c r="B3" s="63" t="s">
        <v>40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8">
      <c r="A4" s="87"/>
      <c r="B4" s="16" t="s">
        <v>41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8">
      <c r="A5" s="87"/>
      <c r="B5" s="11" t="s">
        <v>42</v>
      </c>
      <c r="C5" s="7" t="s">
        <v>34</v>
      </c>
      <c r="D5" s="53">
        <v>10</v>
      </c>
      <c r="E5" s="53">
        <v>10</v>
      </c>
      <c r="F5" s="53">
        <v>10</v>
      </c>
      <c r="G5" s="53">
        <v>10</v>
      </c>
      <c r="H5" s="53">
        <v>10</v>
      </c>
      <c r="I5" s="53">
        <v>10</v>
      </c>
      <c r="J5" s="53">
        <v>10</v>
      </c>
      <c r="K5" s="53">
        <v>10</v>
      </c>
      <c r="L5" s="53">
        <v>10</v>
      </c>
      <c r="M5" s="53">
        <v>10</v>
      </c>
      <c r="N5" s="53">
        <v>10</v>
      </c>
      <c r="O5" s="53">
        <v>10</v>
      </c>
      <c r="P5" s="54">
        <f aca="true" t="shared" si="0" ref="P5:P18">SUM(D5:O5)</f>
        <v>120</v>
      </c>
    </row>
    <row r="6" spans="1:16" ht="18">
      <c r="A6" s="87"/>
      <c r="B6" s="11" t="s">
        <v>43</v>
      </c>
      <c r="C6" s="13" t="s">
        <v>6</v>
      </c>
      <c r="D6" s="53">
        <v>10</v>
      </c>
      <c r="E6" s="53">
        <v>10</v>
      </c>
      <c r="F6" s="53">
        <v>10</v>
      </c>
      <c r="G6" s="53">
        <v>10</v>
      </c>
      <c r="H6" s="53">
        <v>10</v>
      </c>
      <c r="I6" s="53">
        <v>10</v>
      </c>
      <c r="J6" s="53">
        <v>10</v>
      </c>
      <c r="K6" s="53">
        <v>10</v>
      </c>
      <c r="L6" s="53">
        <v>10</v>
      </c>
      <c r="M6" s="53">
        <v>10</v>
      </c>
      <c r="N6" s="53">
        <v>10</v>
      </c>
      <c r="O6" s="53">
        <v>10</v>
      </c>
      <c r="P6" s="54">
        <f t="shared" si="0"/>
        <v>120</v>
      </c>
    </row>
    <row r="7" spans="1:16" ht="18">
      <c r="A7" s="87"/>
      <c r="B7" s="63" t="s">
        <v>44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8">
      <c r="A8" s="87"/>
      <c r="B8" s="19" t="s">
        <v>45</v>
      </c>
      <c r="C8" s="14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8">
      <c r="A9" s="87"/>
      <c r="B9" s="11" t="s">
        <v>46</v>
      </c>
      <c r="C9" s="14" t="s">
        <v>6</v>
      </c>
      <c r="D9" s="53">
        <v>10</v>
      </c>
      <c r="E9" s="53">
        <v>10</v>
      </c>
      <c r="F9" s="53">
        <v>10</v>
      </c>
      <c r="G9" s="53">
        <v>10</v>
      </c>
      <c r="H9" s="53">
        <v>10</v>
      </c>
      <c r="I9" s="53">
        <v>10</v>
      </c>
      <c r="J9" s="53">
        <v>10</v>
      </c>
      <c r="K9" s="53">
        <v>10</v>
      </c>
      <c r="L9" s="53">
        <v>10</v>
      </c>
      <c r="M9" s="53">
        <v>10</v>
      </c>
      <c r="N9" s="53">
        <v>10</v>
      </c>
      <c r="O9" s="53">
        <v>10</v>
      </c>
      <c r="P9" s="54">
        <f t="shared" si="0"/>
        <v>120</v>
      </c>
    </row>
    <row r="10" spans="1:16" ht="18">
      <c r="A10" s="87"/>
      <c r="B10" s="11" t="s">
        <v>47</v>
      </c>
      <c r="C10" s="14" t="s">
        <v>6</v>
      </c>
      <c r="D10" s="53">
        <v>10</v>
      </c>
      <c r="E10" s="53">
        <v>10</v>
      </c>
      <c r="F10" s="53">
        <v>10</v>
      </c>
      <c r="G10" s="53">
        <v>10</v>
      </c>
      <c r="H10" s="53">
        <v>10</v>
      </c>
      <c r="I10" s="53">
        <v>10</v>
      </c>
      <c r="J10" s="53">
        <v>10</v>
      </c>
      <c r="K10" s="53">
        <v>10</v>
      </c>
      <c r="L10" s="53">
        <v>10</v>
      </c>
      <c r="M10" s="53">
        <v>10</v>
      </c>
      <c r="N10" s="53">
        <v>10</v>
      </c>
      <c r="O10" s="53">
        <v>10</v>
      </c>
      <c r="P10" s="54">
        <f>SUM(D10:O10)</f>
        <v>120</v>
      </c>
    </row>
    <row r="11" spans="1:16" ht="18">
      <c r="A11" s="87"/>
      <c r="B11" s="11" t="s">
        <v>48</v>
      </c>
      <c r="C11" s="14" t="s">
        <v>6</v>
      </c>
      <c r="D11" s="53">
        <v>10</v>
      </c>
      <c r="E11" s="53">
        <v>10</v>
      </c>
      <c r="F11" s="53">
        <v>10</v>
      </c>
      <c r="G11" s="53">
        <v>10</v>
      </c>
      <c r="H11" s="53">
        <v>10</v>
      </c>
      <c r="I11" s="53">
        <v>10</v>
      </c>
      <c r="J11" s="53">
        <v>10</v>
      </c>
      <c r="K11" s="53">
        <v>10</v>
      </c>
      <c r="L11" s="53">
        <v>10</v>
      </c>
      <c r="M11" s="53">
        <v>10</v>
      </c>
      <c r="N11" s="53">
        <v>10</v>
      </c>
      <c r="O11" s="53">
        <v>10</v>
      </c>
      <c r="P11" s="54">
        <f>SUM(D11:O11)</f>
        <v>120</v>
      </c>
    </row>
    <row r="12" spans="1:16" ht="18">
      <c r="A12" s="87"/>
      <c r="B12" s="63" t="s">
        <v>49</v>
      </c>
      <c r="C12" s="14" t="s">
        <v>11</v>
      </c>
      <c r="D12" s="89" t="s">
        <v>84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1"/>
    </row>
    <row r="13" spans="1:16" ht="18">
      <c r="A13" s="87"/>
      <c r="B13" s="63" t="s">
        <v>50</v>
      </c>
      <c r="C13" s="14" t="s">
        <v>52</v>
      </c>
      <c r="D13" s="53">
        <v>10</v>
      </c>
      <c r="E13" s="53">
        <v>10</v>
      </c>
      <c r="F13" s="53">
        <v>10</v>
      </c>
      <c r="G13" s="53">
        <v>10</v>
      </c>
      <c r="H13" s="53">
        <v>10</v>
      </c>
      <c r="I13" s="53">
        <v>10</v>
      </c>
      <c r="J13" s="53">
        <v>10</v>
      </c>
      <c r="K13" s="53">
        <v>10</v>
      </c>
      <c r="L13" s="53">
        <v>10</v>
      </c>
      <c r="M13" s="53">
        <v>10</v>
      </c>
      <c r="N13" s="53">
        <v>10</v>
      </c>
      <c r="O13" s="53">
        <v>10</v>
      </c>
      <c r="P13" s="54">
        <f>SUM(D13:O13)</f>
        <v>120</v>
      </c>
    </row>
    <row r="14" spans="1:16" ht="18">
      <c r="A14" s="87"/>
      <c r="B14" s="63" t="s">
        <v>88</v>
      </c>
      <c r="C14" s="10" t="s">
        <v>53</v>
      </c>
      <c r="D14" s="53">
        <v>10</v>
      </c>
      <c r="E14" s="53">
        <v>10</v>
      </c>
      <c r="F14" s="53">
        <v>10</v>
      </c>
      <c r="G14" s="53">
        <v>10</v>
      </c>
      <c r="H14" s="53">
        <v>10</v>
      </c>
      <c r="I14" s="53">
        <v>10</v>
      </c>
      <c r="J14" s="53">
        <v>10</v>
      </c>
      <c r="K14" s="53">
        <v>10</v>
      </c>
      <c r="L14" s="53">
        <v>10</v>
      </c>
      <c r="M14" s="53">
        <v>10</v>
      </c>
      <c r="N14" s="53">
        <v>10</v>
      </c>
      <c r="O14" s="53">
        <v>10</v>
      </c>
      <c r="P14" s="54">
        <f t="shared" si="0"/>
        <v>120</v>
      </c>
    </row>
    <row r="15" spans="1:16" ht="18">
      <c r="A15" s="55" t="s">
        <v>7</v>
      </c>
      <c r="B15" s="8" t="s">
        <v>36</v>
      </c>
      <c r="C15" s="7" t="s">
        <v>9</v>
      </c>
      <c r="D15" s="53">
        <v>10</v>
      </c>
      <c r="E15" s="53">
        <v>10</v>
      </c>
      <c r="F15" s="53">
        <v>10</v>
      </c>
      <c r="G15" s="53">
        <v>10</v>
      </c>
      <c r="H15" s="53">
        <v>10</v>
      </c>
      <c r="I15" s="53">
        <v>10</v>
      </c>
      <c r="J15" s="53">
        <v>10</v>
      </c>
      <c r="K15" s="53">
        <v>10</v>
      </c>
      <c r="L15" s="53">
        <v>10</v>
      </c>
      <c r="M15" s="53">
        <v>10</v>
      </c>
      <c r="N15" s="53">
        <v>10</v>
      </c>
      <c r="O15" s="53">
        <v>10</v>
      </c>
      <c r="P15" s="54">
        <f t="shared" si="0"/>
        <v>120</v>
      </c>
    </row>
    <row r="16" spans="1:16" ht="18">
      <c r="A16" s="88" t="s">
        <v>10</v>
      </c>
      <c r="B16" s="64" t="s">
        <v>51</v>
      </c>
      <c r="C16" s="14" t="s">
        <v>11</v>
      </c>
      <c r="D16" s="53">
        <v>10</v>
      </c>
      <c r="E16" s="53">
        <v>10</v>
      </c>
      <c r="F16" s="53">
        <v>10</v>
      </c>
      <c r="G16" s="53">
        <v>10</v>
      </c>
      <c r="H16" s="53">
        <v>10</v>
      </c>
      <c r="I16" s="53">
        <v>10</v>
      </c>
      <c r="J16" s="53">
        <v>10</v>
      </c>
      <c r="K16" s="53">
        <v>10</v>
      </c>
      <c r="L16" s="53">
        <v>10</v>
      </c>
      <c r="M16" s="53">
        <v>10</v>
      </c>
      <c r="N16" s="53">
        <v>10</v>
      </c>
      <c r="O16" s="53">
        <v>10</v>
      </c>
      <c r="P16" s="54">
        <f t="shared" si="0"/>
        <v>120</v>
      </c>
    </row>
    <row r="17" spans="1:16" ht="18">
      <c r="A17" s="88"/>
      <c r="B17" s="64" t="s">
        <v>89</v>
      </c>
      <c r="C17" s="14" t="s">
        <v>13</v>
      </c>
      <c r="D17" s="53">
        <v>10</v>
      </c>
      <c r="E17" s="53">
        <v>10</v>
      </c>
      <c r="F17" s="53">
        <v>10</v>
      </c>
      <c r="G17" s="53">
        <v>10</v>
      </c>
      <c r="H17" s="53">
        <v>10</v>
      </c>
      <c r="I17" s="53">
        <v>10</v>
      </c>
      <c r="J17" s="53">
        <v>10</v>
      </c>
      <c r="K17" s="53">
        <v>10</v>
      </c>
      <c r="L17" s="53">
        <v>10</v>
      </c>
      <c r="M17" s="53">
        <v>10</v>
      </c>
      <c r="N17" s="53">
        <v>10</v>
      </c>
      <c r="O17" s="53">
        <v>10</v>
      </c>
      <c r="P17" s="54">
        <f t="shared" si="0"/>
        <v>120</v>
      </c>
    </row>
    <row r="18" spans="1:16" ht="18">
      <c r="A18" s="88"/>
      <c r="B18" s="64" t="s">
        <v>35</v>
      </c>
      <c r="C18" s="14" t="s">
        <v>11</v>
      </c>
      <c r="D18" s="53">
        <v>10</v>
      </c>
      <c r="E18" s="53">
        <v>10</v>
      </c>
      <c r="F18" s="53">
        <v>10</v>
      </c>
      <c r="G18" s="53">
        <v>10</v>
      </c>
      <c r="H18" s="53">
        <v>10</v>
      </c>
      <c r="I18" s="53">
        <v>10</v>
      </c>
      <c r="J18" s="53">
        <v>10</v>
      </c>
      <c r="K18" s="53">
        <v>10</v>
      </c>
      <c r="L18" s="53">
        <v>10</v>
      </c>
      <c r="M18" s="53">
        <v>10</v>
      </c>
      <c r="N18" s="53">
        <v>10</v>
      </c>
      <c r="O18" s="53">
        <v>10</v>
      </c>
      <c r="P18" s="54">
        <f t="shared" si="0"/>
        <v>120</v>
      </c>
    </row>
    <row r="23" spans="1:4" ht="18">
      <c r="A23" s="20"/>
      <c r="B23" s="21"/>
      <c r="C23" s="20"/>
      <c r="D23" s="20"/>
    </row>
    <row r="24" spans="1:4" ht="18">
      <c r="A24" s="20"/>
      <c r="B24" s="21"/>
      <c r="C24" s="20"/>
      <c r="D24" s="20"/>
    </row>
    <row r="25" spans="1:4" ht="18">
      <c r="A25" s="20"/>
      <c r="B25" s="17"/>
      <c r="C25" s="20"/>
      <c r="D25" s="20"/>
    </row>
    <row r="26" spans="1:4" ht="18">
      <c r="A26" s="20"/>
      <c r="B26" s="17"/>
      <c r="C26" s="20"/>
      <c r="D26" s="20"/>
    </row>
    <row r="27" spans="1:4" ht="18">
      <c r="A27" s="20"/>
      <c r="B27" s="22"/>
      <c r="C27" s="20"/>
      <c r="D27" s="20"/>
    </row>
    <row r="28" spans="1:4" ht="18">
      <c r="A28" s="20"/>
      <c r="B28" s="22"/>
      <c r="C28" s="20"/>
      <c r="D28" s="20"/>
    </row>
    <row r="29" spans="1:4" ht="18">
      <c r="A29" s="20"/>
      <c r="B29" s="17"/>
      <c r="C29" s="20"/>
      <c r="D29" s="20"/>
    </row>
    <row r="30" spans="1:4" ht="18">
      <c r="A30" s="20"/>
      <c r="B30" s="17"/>
      <c r="C30" s="20"/>
      <c r="D30" s="20"/>
    </row>
    <row r="31" spans="1:4" ht="18">
      <c r="A31" s="20"/>
      <c r="B31" s="17"/>
      <c r="C31" s="20"/>
      <c r="D31" s="20"/>
    </row>
    <row r="32" spans="1:4" ht="18">
      <c r="A32" s="20"/>
      <c r="B32" s="22"/>
      <c r="C32" s="20"/>
      <c r="D32" s="20"/>
    </row>
    <row r="33" spans="1:4" ht="18">
      <c r="A33" s="20"/>
      <c r="B33" s="22"/>
      <c r="C33" s="20"/>
      <c r="D33" s="20"/>
    </row>
    <row r="34" spans="1:4" ht="18">
      <c r="A34" s="20"/>
      <c r="B34" s="22"/>
      <c r="C34" s="20"/>
      <c r="D34" s="20"/>
    </row>
    <row r="35" spans="1:4" ht="15">
      <c r="A35" s="20"/>
      <c r="B35" s="20"/>
      <c r="C35" s="20"/>
      <c r="D35" s="20"/>
    </row>
  </sheetData>
  <sheetProtection/>
  <mergeCells count="6">
    <mergeCell ref="A1:A2"/>
    <mergeCell ref="B1:B2"/>
    <mergeCell ref="D1:O1"/>
    <mergeCell ref="A3:A14"/>
    <mergeCell ref="A16:A18"/>
    <mergeCell ref="D12:P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31"/>
  <sheetViews>
    <sheetView zoomScale="80" zoomScaleNormal="80" zoomScalePageLayoutView="0" workbookViewId="0" topLeftCell="B1">
      <selection activeCell="P8" sqref="P8"/>
    </sheetView>
  </sheetViews>
  <sheetFormatPr defaultColWidth="9.00390625" defaultRowHeight="15"/>
  <cols>
    <col min="1" max="1" width="46.28125" style="35" customWidth="1"/>
    <col min="2" max="2" width="9.00390625" style="35" customWidth="1"/>
    <col min="3" max="3" width="38.28125" style="35" customWidth="1"/>
    <col min="4" max="4" width="12.140625" style="35" bestFit="1" customWidth="1"/>
    <col min="5" max="5" width="10.8515625" style="35" customWidth="1"/>
    <col min="6" max="9" width="9.00390625" style="35" customWidth="1"/>
    <col min="10" max="10" width="12.421875" style="35" customWidth="1"/>
    <col min="11" max="11" width="5.140625" style="35" bestFit="1" customWidth="1"/>
    <col min="12" max="12" width="6.421875" style="35" bestFit="1" customWidth="1"/>
    <col min="13" max="13" width="13.7109375" style="35" bestFit="1" customWidth="1"/>
    <col min="14" max="16384" width="9.00390625" style="35" customWidth="1"/>
  </cols>
  <sheetData>
    <row r="1" spans="1:16" ht="30">
      <c r="A1" s="35" t="s">
        <v>54</v>
      </c>
      <c r="C1" s="27" t="s">
        <v>55</v>
      </c>
      <c r="D1" s="27" t="s">
        <v>56</v>
      </c>
      <c r="E1" s="27" t="s">
        <v>57</v>
      </c>
      <c r="F1" s="27" t="s">
        <v>58</v>
      </c>
      <c r="G1" s="27" t="s">
        <v>59</v>
      </c>
      <c r="H1" s="27" t="s">
        <v>60</v>
      </c>
      <c r="I1" s="27" t="s">
        <v>61</v>
      </c>
      <c r="J1" s="27" t="s">
        <v>62</v>
      </c>
      <c r="K1" s="27" t="s">
        <v>63</v>
      </c>
      <c r="L1" s="27" t="s">
        <v>64</v>
      </c>
      <c r="M1" s="27" t="s">
        <v>65</v>
      </c>
      <c r="N1" s="27" t="s">
        <v>66</v>
      </c>
      <c r="O1" s="27" t="s">
        <v>67</v>
      </c>
      <c r="P1" s="58" t="s">
        <v>68</v>
      </c>
    </row>
    <row r="2" spans="3:16" ht="30">
      <c r="C2" s="28" t="s">
        <v>69</v>
      </c>
      <c r="D2" s="57">
        <v>30</v>
      </c>
      <c r="E2" s="57">
        <v>25</v>
      </c>
      <c r="F2" s="57">
        <v>29</v>
      </c>
      <c r="G2" s="57">
        <v>23</v>
      </c>
      <c r="H2" s="57">
        <v>25</v>
      </c>
      <c r="I2" s="57">
        <v>25</v>
      </c>
      <c r="J2" s="57">
        <v>22</v>
      </c>
      <c r="K2" s="57">
        <v>27</v>
      </c>
      <c r="L2" s="57">
        <v>30</v>
      </c>
      <c r="M2" s="57">
        <v>30</v>
      </c>
      <c r="N2" s="57">
        <v>30</v>
      </c>
      <c r="O2" s="57">
        <v>28</v>
      </c>
      <c r="P2" s="59">
        <f>SUM(D2:O2)</f>
        <v>324</v>
      </c>
    </row>
    <row r="3" spans="3:17" ht="30">
      <c r="C3" s="29" t="s">
        <v>91</v>
      </c>
      <c r="D3" s="57">
        <v>133</v>
      </c>
      <c r="E3" s="57">
        <v>133</v>
      </c>
      <c r="F3" s="57">
        <v>134</v>
      </c>
      <c r="G3" s="57">
        <v>134</v>
      </c>
      <c r="H3" s="57">
        <v>134</v>
      </c>
      <c r="I3" s="57">
        <v>134</v>
      </c>
      <c r="J3" s="57">
        <v>134</v>
      </c>
      <c r="K3" s="57">
        <v>133</v>
      </c>
      <c r="L3" s="57">
        <v>136</v>
      </c>
      <c r="M3" s="57">
        <v>131</v>
      </c>
      <c r="N3" s="57">
        <v>130</v>
      </c>
      <c r="O3" s="57">
        <v>130</v>
      </c>
      <c r="P3" s="60">
        <f>SUM(D3:O3)/12</f>
        <v>133</v>
      </c>
      <c r="Q3" s="36"/>
    </row>
    <row r="4" spans="3:16" ht="24">
      <c r="C4" s="26" t="s">
        <v>90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ht="24"/>
    <row r="6" ht="24"/>
    <row r="7" ht="24"/>
    <row r="8" ht="24">
      <c r="A8" s="49" t="s">
        <v>83</v>
      </c>
    </row>
    <row r="9" ht="168">
      <c r="A9" s="37" t="s">
        <v>76</v>
      </c>
    </row>
    <row r="10" ht="24"/>
    <row r="11" ht="120">
      <c r="A11" s="37" t="s">
        <v>77</v>
      </c>
    </row>
    <row r="12" ht="24"/>
    <row r="13" ht="72">
      <c r="A13" s="37" t="s">
        <v>82</v>
      </c>
    </row>
    <row r="14" ht="24"/>
    <row r="15" ht="24"/>
    <row r="16" ht="24"/>
    <row r="17" ht="24"/>
    <row r="18" ht="24"/>
    <row r="19" ht="24"/>
    <row r="20" ht="24"/>
    <row r="21" ht="24"/>
    <row r="22" ht="24"/>
    <row r="23" ht="24"/>
    <row r="24" ht="24"/>
    <row r="25" ht="24"/>
    <row r="26" ht="24"/>
    <row r="27" ht="24"/>
    <row r="28" ht="24"/>
    <row r="29" spans="4:13" ht="24">
      <c r="D29" s="38"/>
      <c r="E29" s="38"/>
      <c r="F29" s="39"/>
      <c r="G29" s="39"/>
      <c r="H29" s="39"/>
      <c r="I29" s="40"/>
      <c r="J29" s="41"/>
      <c r="K29" s="42" t="s">
        <v>74</v>
      </c>
      <c r="L29" s="42"/>
      <c r="M29" s="43"/>
    </row>
    <row r="30" spans="4:13" ht="48.75">
      <c r="D30" s="38"/>
      <c r="E30" s="38"/>
      <c r="F30" s="44" t="s">
        <v>72</v>
      </c>
      <c r="G30" s="44" t="s">
        <v>73</v>
      </c>
      <c r="H30" s="44" t="s">
        <v>75</v>
      </c>
      <c r="I30" s="40"/>
      <c r="J30" s="45" t="s">
        <v>80</v>
      </c>
      <c r="K30" s="46" t="s">
        <v>79</v>
      </c>
      <c r="L30" s="46">
        <v>0.001</v>
      </c>
      <c r="M30" s="46" t="s">
        <v>81</v>
      </c>
    </row>
    <row r="31" spans="3:13" ht="33">
      <c r="C31" s="50" t="s">
        <v>78</v>
      </c>
      <c r="D31" s="52" t="s">
        <v>11</v>
      </c>
      <c r="E31" s="51">
        <f>F31*G31*H31*J31*K31*L31*M31</f>
        <v>517.104</v>
      </c>
      <c r="F31" s="47">
        <v>1</v>
      </c>
      <c r="G31" s="47">
        <v>1</v>
      </c>
      <c r="H31" s="47">
        <v>0.3</v>
      </c>
      <c r="I31" s="38"/>
      <c r="J31" s="48">
        <f>P3</f>
        <v>133</v>
      </c>
      <c r="K31" s="47">
        <v>40</v>
      </c>
      <c r="L31" s="47">
        <f>L30</f>
        <v>0.001</v>
      </c>
      <c r="M31" s="47">
        <f>P2</f>
        <v>324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thada</dc:creator>
  <cp:keywords/>
  <dc:description/>
  <cp:lastModifiedBy>Office Of Computer Services</cp:lastModifiedBy>
  <dcterms:created xsi:type="dcterms:W3CDTF">2015-02-17T07:08:20Z</dcterms:created>
  <dcterms:modified xsi:type="dcterms:W3CDTF">2017-06-25T14:48:24Z</dcterms:modified>
  <cp:category/>
  <cp:version/>
  <cp:contentType/>
  <cp:contentStatus/>
</cp:coreProperties>
</file>