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ngnoo\Desktop\GreenLib-9June2017\"/>
    </mc:Choice>
  </mc:AlternateContent>
  <bookViews>
    <workbookView xWindow="0" yWindow="0" windowWidth="10200" windowHeight="6765"/>
  </bookViews>
  <sheets>
    <sheet name="สรุปการคำนวณ" sheetId="1" r:id="rId1"/>
    <sheet name="กรอกข้อมูล" sheetId="2" r:id="rId2"/>
    <sheet name="CH4จากระบบ septic tank" sheetId="4" r:id="rId3"/>
  </sheets>
  <calcPr calcId="152511"/>
</workbook>
</file>

<file path=xl/calcChain.xml><?xml version="1.0" encoding="utf-8"?>
<calcChain xmlns="http://schemas.openxmlformats.org/spreadsheetml/2006/main">
  <c r="P3" i="4" l="1"/>
  <c r="J31" i="4" s="1"/>
  <c r="E31" i="4" s="1"/>
  <c r="C12" i="1" s="1"/>
  <c r="G12" i="1" s="1"/>
  <c r="P2" i="4"/>
  <c r="L31" i="4"/>
  <c r="M31" i="4"/>
  <c r="P13" i="2" l="1"/>
  <c r="C13" i="1" s="1"/>
  <c r="G13" i="1" s="1"/>
  <c r="P10" i="2"/>
  <c r="C10" i="1" s="1"/>
  <c r="G10" i="1" s="1"/>
  <c r="P11" i="2"/>
  <c r="C11" i="1" s="1"/>
  <c r="G11" i="1" s="1"/>
  <c r="P6" i="2"/>
  <c r="C6" i="1" s="1"/>
  <c r="G6" i="1" s="1"/>
  <c r="P5" i="2"/>
  <c r="C5" i="1" s="1"/>
  <c r="G5" i="1" s="1"/>
  <c r="P9" i="2"/>
  <c r="C9" i="1" s="1"/>
  <c r="G9" i="1" s="1"/>
  <c r="P14" i="2"/>
  <c r="C14" i="1" s="1"/>
  <c r="G14" i="1" s="1"/>
  <c r="P15" i="2"/>
  <c r="C15" i="1" s="1"/>
  <c r="P16" i="2"/>
  <c r="C16" i="1" s="1"/>
  <c r="P17" i="2"/>
  <c r="C17" i="1" s="1"/>
  <c r="P18" i="2"/>
  <c r="C18" i="1" l="1"/>
  <c r="G18" i="1" s="1"/>
  <c r="B24" i="1"/>
  <c r="G15" i="1"/>
  <c r="B25" i="1" s="1"/>
  <c r="G16" i="1"/>
  <c r="G17" i="1"/>
  <c r="B26" i="1" l="1"/>
  <c r="G19" i="1"/>
</calcChain>
</file>

<file path=xl/sharedStrings.xml><?xml version="1.0" encoding="utf-8"?>
<sst xmlns="http://schemas.openxmlformats.org/spreadsheetml/2006/main" count="157" uniqueCount="93">
  <si>
    <t>ขอบเขตการดำเนินงาน</t>
  </si>
  <si>
    <t>ปริมาณ</t>
  </si>
  <si>
    <t>หน่วยการเก็บข้อมูล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</si>
  <si>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</si>
  <si>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</si>
  <si>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</si>
  <si>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</si>
  <si>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</si>
  <si>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</si>
  <si>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</si>
  <si>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</si>
  <si>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</si>
  <si>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การใช้น้ำประปา</t>
  </si>
  <si>
    <t>m3</t>
  </si>
  <si>
    <t>CF</t>
  </si>
  <si>
    <t>kgCO2e</t>
  </si>
  <si>
    <t>kg CO2e/ลิตร</t>
  </si>
  <si>
    <t>kg CO2e/kWh</t>
  </si>
  <si>
    <t>kg CO2e/kg</t>
  </si>
  <si>
    <t>kg CO2e/m3</t>
  </si>
  <si>
    <t>กรอกข้อมูล</t>
  </si>
  <si>
    <t>รายการ</t>
  </si>
  <si>
    <t>12 เดือน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</si>
  <si>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</si>
  <si>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</si>
  <si>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</si>
  <si>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</si>
  <si>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</si>
  <si>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</si>
  <si>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</si>
  <si>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</si>
  <si>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</si>
  <si>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</si>
  <si>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</si>
  <si>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กก.</t>
  </si>
  <si>
    <t>ขยะของเสีย (ฝังกลบ)</t>
  </si>
  <si>
    <t>ปริมาณไฟฟ้า</t>
  </si>
  <si>
    <t>ประเภท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</si>
  <si>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</si>
  <si>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</si>
  <si>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</si>
  <si>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</si>
  <si>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</si>
  <si>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</si>
  <si>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</si>
  <si>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</si>
  <si>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</si>
  <si>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91</t>
  </si>
  <si>
    <t>น้ำมัน Gasohol 95</t>
  </si>
  <si>
    <t>3. การปล่อยสารมีเทนจากระบบ septic tank</t>
  </si>
  <si>
    <t>4. การปล่อยสารมีเทนจากบ่อบำบัดน้ำเสียแบบไม่เติมอากาศ</t>
  </si>
  <si>
    <t>การใช้กระดาษ A4 และ A3 (สีขาว)</t>
  </si>
  <si>
    <t>kgCH4</t>
  </si>
  <si>
    <t>kgCH2FCF3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</si>
  <si>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</si>
  <si>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</si>
  <si>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</si>
  <si>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</si>
  <si>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</si>
  <si>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</si>
  <si>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</si>
  <si>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</si>
  <si>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</si>
  <si>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</si>
  <si>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</si>
  <si>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</si>
  <si>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</si>
  <si>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</si>
  <si>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</si>
  <si>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จำนวนวันเปิดบริการ</t>
  </si>
  <si>
    <t>kg CO2e/kgCH4</t>
  </si>
  <si>
    <t>kg CO2e/kgCH2FCF3</t>
  </si>
  <si>
    <t xml:space="preserve">Ui </t>
  </si>
  <si>
    <t>Tij</t>
  </si>
  <si>
    <t xml:space="preserve"> tow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</si>
  <si>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</si>
  <si>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</si>
  <si>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</si>
  <si>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</si>
  <si>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BOD</t>
  </si>
  <si>
    <t>จำนวนพนักงานเฉลี่ย</t>
  </si>
  <si>
    <t>จำนวนวันทำงาน</t>
  </si>
  <si>
    <t xml:space="preserve">EF   =  0.6 kg CH4 / kg BOD  x  0.5  
      =  0.3 kg CH4 / kg BOD </t>
  </si>
  <si>
    <t>หมายหตุ</t>
  </si>
  <si>
    <t>กรอกข้อมูลใน Sheet CH4จากระบบ septic tank</t>
  </si>
  <si>
    <t>ชื่อองค์กร</t>
  </si>
  <si>
    <t>สำนักหอสมุด...........</t>
  </si>
  <si>
    <t>พัฒนาโดย องค์การบริหารจัดการก๊าซเรือนกระจก (องค์การมหาชน)</t>
  </si>
  <si>
    <t>5.การใช้สารทำความเย็นชนิด R134a</t>
  </si>
  <si>
    <t>น้ำประปา</t>
  </si>
  <si>
    <t>หมายเหตุ -  การปล่อยก๊าซเรือนกระจกจากระบบ septic tank ของหอสมุด คำนวณเฉพาะประชากรบุคลากรห้องสมุดเท่านั้น</t>
  </si>
  <si>
    <t xml:space="preserve">จำนวนบุคลากรห้องสมุด </t>
  </si>
  <si>
    <t>5. การใช้สารทำความเย็นชนิด R134a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</si>
</sst>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0.0000"/>
    <numFmt numFmtId="189" formatCode="_-* #,##0_-;\-* #,##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8"/>
      <color rgb="FFFFFF00"/>
      <name val="TH SarabunPSK"/>
      <family val="2"/>
    </font>
    <font>
      <b/>
      <sz val="20"/>
      <color rgb="FFFF0000"/>
      <name val="TH SarabunPSK"/>
      <family val="2"/>
    </font>
    <font>
      <b/>
      <sz val="22"/>
      <color theme="1"/>
      <name val="TH SarabunPSK"/>
      <family val="2"/>
    </font>
    <font>
      <b/>
      <sz val="12"/>
      <color rgb="FFFF0000"/>
      <name val="TH SarabunPSK"/>
      <family val="2"/>
    </font>
    <font>
      <sz val="10"/>
      <color theme="1"/>
      <name val="Tahoma"/>
      <family val="2"/>
      <charset val="22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/>
    <xf numFmtId="0" fontId="3" fillId="0" borderId="0" xfId="0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188" fontId="3" fillId="0" borderId="4" xfId="0" applyNumberFormat="1" applyFont="1" applyBorder="1" applyAlignment="1">
      <alignment horizontal="right" vertical="top" wrapText="1"/>
    </xf>
    <xf numFmtId="188" fontId="3" fillId="0" borderId="4" xfId="0" applyNumberFormat="1" applyFont="1" applyBorder="1" applyAlignment="1">
      <alignment horizontal="right"/>
    </xf>
    <xf numFmtId="188" fontId="3" fillId="0" borderId="4" xfId="0" applyNumberFormat="1" applyFont="1" applyBorder="1" applyAlignment="1">
      <alignment horizontal="right" wrapText="1"/>
    </xf>
    <xf numFmtId="0" fontId="6" fillId="0" borderId="0" xfId="1" applyFont="1"/>
    <xf numFmtId="0" fontId="7" fillId="3" borderId="4" xfId="0" applyFont="1" applyFill="1" applyBorder="1" applyAlignment="1">
      <alignment horizontal="center"/>
    </xf>
    <xf numFmtId="0" fontId="6" fillId="0" borderId="4" xfId="1" applyFont="1" applyBorder="1"/>
    <xf numFmtId="0" fontId="6" fillId="0" borderId="4" xfId="1" applyFont="1" applyFill="1" applyBorder="1"/>
    <xf numFmtId="0" fontId="3" fillId="0" borderId="4" xfId="0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Border="1"/>
    <xf numFmtId="0" fontId="8" fillId="0" borderId="5" xfId="0" applyFont="1" applyBorder="1"/>
    <xf numFmtId="0" fontId="8" fillId="0" borderId="0" xfId="0" applyFont="1" applyBorder="1" applyAlignment="1">
      <alignment horizontal="center"/>
    </xf>
    <xf numFmtId="0" fontId="8" fillId="0" borderId="12" xfId="0" applyFont="1" applyBorder="1"/>
    <xf numFmtId="0" fontId="8" fillId="0" borderId="11" xfId="0" applyFont="1" applyBorder="1"/>
    <xf numFmtId="0" fontId="8" fillId="0" borderId="8" xfId="0" applyFont="1" applyBorder="1"/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7" xfId="0" applyFont="1" applyBorder="1"/>
    <xf numFmtId="0" fontId="8" fillId="0" borderId="4" xfId="0" applyFont="1" applyBorder="1"/>
    <xf numFmtId="189" fontId="8" fillId="0" borderId="4" xfId="0" applyNumberFormat="1" applyFont="1" applyBorder="1" applyAlignment="1">
      <alignment horizontal="center"/>
    </xf>
    <xf numFmtId="0" fontId="10" fillId="0" borderId="0" xfId="0" applyFont="1"/>
    <xf numFmtId="0" fontId="11" fillId="3" borderId="0" xfId="0" applyFont="1" applyFill="1" applyAlignment="1">
      <alignment horizontal="center"/>
    </xf>
    <xf numFmtId="43" fontId="12" fillId="4" borderId="4" xfId="0" applyNumberFormat="1" applyFont="1" applyFill="1" applyBorder="1"/>
    <xf numFmtId="0" fontId="1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6" fillId="2" borderId="4" xfId="1" applyFont="1" applyFill="1" applyBorder="1"/>
    <xf numFmtId="0" fontId="12" fillId="4" borderId="4" xfId="0" applyFont="1" applyFill="1" applyBorder="1" applyAlignment="1">
      <alignment horizontal="center"/>
    </xf>
    <xf numFmtId="0" fontId="12" fillId="4" borderId="4" xfId="1" applyFont="1" applyFill="1" applyBorder="1" applyAlignment="1">
      <alignment horizontal="right"/>
    </xf>
    <xf numFmtId="189" fontId="12" fillId="4" borderId="4" xfId="2" applyNumberFormat="1" applyFont="1" applyFill="1" applyBorder="1" applyAlignment="1">
      <alignment horizontal="right"/>
    </xf>
    <xf numFmtId="0" fontId="3" fillId="5" borderId="4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 wrapText="1"/>
    </xf>
    <xf numFmtId="0" fontId="3" fillId="7" borderId="4" xfId="0" applyFont="1" applyFill="1" applyBorder="1" applyAlignment="1">
      <alignment vertical="top" wrapText="1"/>
    </xf>
    <xf numFmtId="0" fontId="15" fillId="0" borderId="13" xfId="0" applyFont="1" applyBorder="1" applyAlignment="1">
      <alignment horizontal="right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2" fontId="3" fillId="4" borderId="8" xfId="0" applyNumberFormat="1" applyFont="1" applyFill="1" applyBorder="1" applyAlignment="1">
      <alignment horizontal="center" vertical="top"/>
    </xf>
    <xf numFmtId="0" fontId="4" fillId="4" borderId="0" xfId="0" applyFont="1" applyFill="1"/>
    <xf numFmtId="0" fontId="3" fillId="6" borderId="5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 wrapText="1"/>
    </xf>
    <xf numFmtId="0" fontId="4" fillId="6" borderId="7" xfId="0" applyFont="1" applyFill="1" applyBorder="1"/>
    <xf numFmtId="0" fontId="3" fillId="6" borderId="8" xfId="0" applyFont="1" applyFill="1" applyBorder="1"/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8" borderId="10" xfId="0" applyFont="1" applyFill="1" applyBorder="1" applyAlignment="1">
      <alignment horizontal="left" vertical="top" wrapText="1"/>
    </xf>
    <xf numFmtId="0" fontId="2" fillId="8" borderId="8" xfId="0" applyFont="1" applyFill="1" applyBorder="1" applyAlignment="1">
      <alignment vertical="top" wrapText="1"/>
    </xf>
  </cellXfs>
  <cellStyles count="4">
    <cellStyle name="Comma" xfId="2" builtinId="3"/>
    <cellStyle name="Comma 2" xfId="3"/>
    <cellStyle name="Normal" xfId="0" builtinId="0"/>
    <cellStyle name="Normal 2 2" xfId="1"/>
  </cellStyles>
  <dxfs count="0"/>
  <tableStyles count="0" defaultTableStyle="TableStyleMedium9" defaultPivotStyle="PivotStyleLight16"/>
  <colors>
    <mruColors>
      <color rgb="FFCCFFCC"/>
      <color rgb="FFFFFFCC"/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latin typeface="TH SarabunPSK" pitchFamily="34" charset="-34"/>
                <a:cs typeface="TH SarabunPSK" pitchFamily="34" charset="-34"/>
              </a:defRPr>
            </a:pPr>
            <a:r>
              <a:rPr lang="th-TH" sz="1400" b="1">
                <a:latin typeface="TH SarabunPSK" pitchFamily="34" charset="-34"/>
                <a:cs typeface="TH SarabunPSK" pitchFamily="34" charset="-34"/>
              </a:rPr>
              <a:t>สรุปปริมาณคาร์บอนฟุตพริ้นท์</a:t>
            </a:r>
            <a:r>
              <a:rPr lang="en-US" sz="1400" b="1">
                <a:latin typeface="TH SarabunPSK" pitchFamily="34" charset="-34"/>
                <a:cs typeface="TH SarabunPSK" pitchFamily="34" charset="-34"/>
              </a:rPr>
              <a:t> (t CO2e)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สรุปการคำนวณ!$B$23</c:f>
              <c:strCache>
                <c:ptCount val="1"/>
                <c:pt idx="0">
                  <c:v>GHG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สรุปการคำนวณ!$A$24:$A$26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สรุปการคำนวณ!$B$24:$B$26</c:f>
              <c:numCache>
                <c:formatCode>#,##0.00</c:formatCode>
                <c:ptCount val="3"/>
                <c:pt idx="0">
                  <c:v>189.04389600000002</c:v>
                </c:pt>
                <c:pt idx="1">
                  <c:v>6.9851999999999984E-2</c:v>
                </c:pt>
                <c:pt idx="2">
                  <c:v>0.47617199999999998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6760176"/>
        <c:axId val="1016757456"/>
        <c:axId val="0"/>
      </c:bar3DChart>
      <c:catAx>
        <c:axId val="101676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016757456"/>
        <c:crosses val="autoZero"/>
        <c:auto val="1"/>
        <c:lblAlgn val="ctr"/>
        <c:lblOffset val="100"/>
        <c:noMultiLvlLbl val="0"/>
      </c:catAx>
      <c:valAx>
        <c:axId val="101675745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1676017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734786</xdr:colOff>
      <xdr:row>20</xdr:row>
      <xdr:rowOff>183696</xdr:rowOff>
    </xdr:from>
    <xdr:to>
      <xdr:col>7</xdr:col>
      <xdr:colOff>809625</xdr:colOff>
      <xdr:row>34</xdr:row>
      <xdr:rowOff>23133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307181</xdr:colOff>
      <xdr:row>10</xdr:row>
      <xdr:rowOff>750093</xdr:rowOff>
    </xdr:from>
    <xdr:to>
      <xdr:col>5</xdr:col>
      <xdr:colOff>399576</xdr:colOff>
      <xdr:row>15</xdr:row>
      <xdr:rowOff>190501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843337" y="3905249"/>
          <a:ext cx="5319239" cy="1559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600605</xdr:colOff>
      <xdr:row>17</xdr:row>
      <xdr:rowOff>87323</xdr:rowOff>
    </xdr:from>
    <xdr:to>
      <xdr:col>6</xdr:col>
      <xdr:colOff>264404</xdr:colOff>
      <xdr:row>24</xdr:row>
      <xdr:rowOff>142873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36761" y="5885667"/>
          <a:ext cx="5581206" cy="1889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190501</xdr:colOff>
      <xdr:row>5</xdr:row>
      <xdr:rowOff>23813</xdr:rowOff>
    </xdr:from>
    <xdr:to>
      <xdr:col>8</xdr:col>
      <xdr:colOff>177536</xdr:colOff>
      <xdr:row>10</xdr:row>
      <xdr:rowOff>268818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726657" y="916782"/>
          <a:ext cx="7285567" cy="1507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215684</xdr:colOff>
      <xdr:row>3</xdr:row>
      <xdr:rowOff>83343</xdr:rowOff>
    </xdr:from>
    <xdr:to>
      <xdr:col>13</xdr:col>
      <xdr:colOff>677833</xdr:colOff>
      <xdr:row>27</xdr:row>
      <xdr:rowOff>71438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086090" y="1083468"/>
          <a:ext cx="4034024" cy="76200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2" zoomScale="110" zoomScaleNormal="110" workbookViewId="0">
      <selection activeCell="B16" sqref="B16"/>
    </sheetView>
  </sheetViews>
  <sheetFormatPr defaultRowHeight="14.25" x14ac:dyDescent="0.2"/>
  <cols>
    <col min="1" max="1" width="13.375" bestFit="1" customWidth="1"/>
    <col min="2" max="2" width="37.75" customWidth="1"/>
    <col min="4" max="4" width="11" bestFit="1" customWidth="1"/>
    <col min="5" max="5" width="11.25" customWidth="1"/>
    <col min="6" max="6" width="14" customWidth="1"/>
    <col min="7" max="7" width="11.875" style="34" customWidth="1"/>
    <col min="8" max="8" width="10.75" customWidth="1"/>
  </cols>
  <sheetData>
    <row r="1" spans="1:8" ht="18.75" x14ac:dyDescent="0.45">
      <c r="A1" s="56" t="s">
        <v>85</v>
      </c>
      <c r="B1" s="56" t="s">
        <v>86</v>
      </c>
      <c r="C1" s="65" t="s">
        <v>87</v>
      </c>
      <c r="D1" s="65"/>
      <c r="E1" s="65"/>
      <c r="F1" s="65"/>
      <c r="G1" s="65"/>
      <c r="H1" s="65"/>
    </row>
    <row r="2" spans="1:8" ht="18.75" x14ac:dyDescent="0.2">
      <c r="A2" s="9" t="s">
        <v>0</v>
      </c>
      <c r="B2" s="9" t="s">
        <v>21</v>
      </c>
      <c r="C2" s="7" t="s">
        <v>1</v>
      </c>
      <c r="D2" s="7" t="s">
        <v>2</v>
      </c>
      <c r="E2" s="7" t="s">
        <v>3</v>
      </c>
      <c r="F2" s="7" t="s">
        <v>4</v>
      </c>
      <c r="G2" s="30" t="s">
        <v>14</v>
      </c>
      <c r="H2" s="7" t="s">
        <v>4</v>
      </c>
    </row>
    <row r="3" spans="1:8" ht="18.75" x14ac:dyDescent="0.2">
      <c r="A3" s="89"/>
      <c r="B3" s="90" t="s">
        <v>40</v>
      </c>
      <c r="C3" s="15"/>
      <c r="D3" s="14"/>
      <c r="E3" s="14"/>
      <c r="F3" s="14"/>
      <c r="G3" s="30"/>
      <c r="H3" s="14"/>
    </row>
    <row r="4" spans="1:8" ht="18.75" x14ac:dyDescent="0.2">
      <c r="A4" s="82"/>
      <c r="B4" s="83" t="s">
        <v>41</v>
      </c>
      <c r="C4" s="15"/>
      <c r="D4" s="14"/>
      <c r="E4" s="14"/>
      <c r="F4" s="14"/>
      <c r="G4" s="30"/>
      <c r="H4" s="14"/>
    </row>
    <row r="5" spans="1:8" ht="15" customHeight="1" x14ac:dyDescent="0.2">
      <c r="A5" s="84" t="s">
        <v>5</v>
      </c>
      <c r="B5" s="85" t="s">
        <v>42</v>
      </c>
      <c r="C5" s="74">
        <f>กรอกข้อมูล!P5</f>
        <v>120</v>
      </c>
      <c r="D5" s="7" t="s">
        <v>6</v>
      </c>
      <c r="E5" s="23">
        <v>2.7080000000000002</v>
      </c>
      <c r="F5" s="14" t="s">
        <v>16</v>
      </c>
      <c r="G5" s="31">
        <f>C5*E5</f>
        <v>324.96000000000004</v>
      </c>
      <c r="H5" s="7" t="s">
        <v>15</v>
      </c>
    </row>
    <row r="6" spans="1:8" ht="15.75" customHeight="1" x14ac:dyDescent="0.2">
      <c r="A6" s="86"/>
      <c r="B6" s="85" t="s">
        <v>43</v>
      </c>
      <c r="C6" s="74">
        <f>กรอกข้อมูล!P6</f>
        <v>120</v>
      </c>
      <c r="D6" s="14" t="s">
        <v>6</v>
      </c>
      <c r="E6" s="23">
        <v>2.7080000000000002</v>
      </c>
      <c r="F6" s="7" t="s">
        <v>16</v>
      </c>
      <c r="G6" s="31">
        <f t="shared" ref="G6:G18" si="0">C6*E6</f>
        <v>324.96000000000004</v>
      </c>
      <c r="H6" s="7" t="s">
        <v>15</v>
      </c>
    </row>
    <row r="7" spans="1:8" ht="15.75" customHeight="1" x14ac:dyDescent="0.2">
      <c r="A7" s="86"/>
      <c r="B7" s="91" t="s">
        <v>44</v>
      </c>
      <c r="C7" s="18"/>
      <c r="D7" s="14"/>
      <c r="E7" s="23"/>
      <c r="F7" s="14"/>
      <c r="G7" s="31"/>
      <c r="H7" s="14"/>
    </row>
    <row r="8" spans="1:8" ht="15.75" customHeight="1" x14ac:dyDescent="0.2">
      <c r="A8" s="86"/>
      <c r="B8" s="87" t="s">
        <v>45</v>
      </c>
      <c r="C8" s="18"/>
      <c r="D8" s="14"/>
      <c r="E8" s="23"/>
      <c r="F8" s="14"/>
      <c r="G8" s="31"/>
      <c r="H8" s="14"/>
    </row>
    <row r="9" spans="1:8" ht="15.75" customHeight="1" x14ac:dyDescent="0.2">
      <c r="A9" s="86"/>
      <c r="B9" s="85" t="s">
        <v>46</v>
      </c>
      <c r="C9" s="74">
        <f>กรอกข้อมูล!P9</f>
        <v>120</v>
      </c>
      <c r="D9" s="14" t="s">
        <v>6</v>
      </c>
      <c r="E9" s="23">
        <v>2.7446000000000002</v>
      </c>
      <c r="F9" s="14" t="s">
        <v>16</v>
      </c>
      <c r="G9" s="31">
        <f t="shared" si="0"/>
        <v>329.35200000000003</v>
      </c>
      <c r="H9" s="14" t="s">
        <v>15</v>
      </c>
    </row>
    <row r="10" spans="1:8" ht="15.75" customHeight="1" x14ac:dyDescent="0.2">
      <c r="A10" s="86"/>
      <c r="B10" s="85" t="s">
        <v>47</v>
      </c>
      <c r="C10" s="74">
        <f>กรอกข้อมูล!P10</f>
        <v>120</v>
      </c>
      <c r="D10" s="14" t="s">
        <v>6</v>
      </c>
      <c r="E10" s="23">
        <v>2.2376</v>
      </c>
      <c r="F10" s="14" t="s">
        <v>16</v>
      </c>
      <c r="G10" s="31">
        <f t="shared" si="0"/>
        <v>268.512</v>
      </c>
      <c r="H10" s="14" t="s">
        <v>15</v>
      </c>
    </row>
    <row r="11" spans="1:8" ht="15.75" customHeight="1" x14ac:dyDescent="0.2">
      <c r="A11" s="86"/>
      <c r="B11" s="85" t="s">
        <v>48</v>
      </c>
      <c r="C11" s="74">
        <f>กรอกข้อมูล!P11</f>
        <v>120</v>
      </c>
      <c r="D11" s="14" t="s">
        <v>6</v>
      </c>
      <c r="E11" s="23">
        <v>2.2376</v>
      </c>
      <c r="F11" s="14" t="s">
        <v>16</v>
      </c>
      <c r="G11" s="31">
        <f t="shared" si="0"/>
        <v>268.512</v>
      </c>
      <c r="H11" s="14" t="s">
        <v>15</v>
      </c>
    </row>
    <row r="12" spans="1:8" ht="15.75" customHeight="1" x14ac:dyDescent="0.45">
      <c r="A12" s="86"/>
      <c r="B12" s="91" t="s">
        <v>49</v>
      </c>
      <c r="C12" s="75">
        <f>'CH4จากระบบ septic tank'!E31</f>
        <v>517.10400000000004</v>
      </c>
      <c r="D12" s="14" t="s">
        <v>11</v>
      </c>
      <c r="E12" s="24">
        <v>25</v>
      </c>
      <c r="F12" s="14" t="s">
        <v>18</v>
      </c>
      <c r="G12" s="31">
        <f>C12*E12</f>
        <v>12927.6</v>
      </c>
      <c r="H12" s="14" t="s">
        <v>15</v>
      </c>
    </row>
    <row r="13" spans="1:8" ht="15.75" customHeight="1" x14ac:dyDescent="0.45">
      <c r="A13" s="86"/>
      <c r="B13" s="91" t="s">
        <v>50</v>
      </c>
      <c r="C13" s="74">
        <f>กรอกข้อมูล!P13</f>
        <v>120</v>
      </c>
      <c r="D13" s="14" t="s">
        <v>52</v>
      </c>
      <c r="E13" s="25">
        <v>25</v>
      </c>
      <c r="F13" s="14" t="s">
        <v>70</v>
      </c>
      <c r="G13" s="31">
        <f t="shared" si="0"/>
        <v>3000</v>
      </c>
      <c r="H13" s="14" t="s">
        <v>15</v>
      </c>
    </row>
    <row r="14" spans="1:8" ht="18.75" x14ac:dyDescent="0.45">
      <c r="A14" s="88"/>
      <c r="B14" s="91" t="s">
        <v>92</v>
      </c>
      <c r="C14" s="74">
        <f>กรอกข้อมูล!P14</f>
        <v>120</v>
      </c>
      <c r="D14" s="10" t="s">
        <v>53</v>
      </c>
      <c r="E14" s="25">
        <v>1430</v>
      </c>
      <c r="F14" s="14" t="s">
        <v>71</v>
      </c>
      <c r="G14" s="31">
        <f t="shared" si="0"/>
        <v>171600</v>
      </c>
      <c r="H14" s="14" t="s">
        <v>15</v>
      </c>
    </row>
    <row r="15" spans="1:8" ht="18.75" x14ac:dyDescent="0.2">
      <c r="A15" s="12" t="s">
        <v>7</v>
      </c>
      <c r="B15" s="8" t="s">
        <v>8</v>
      </c>
      <c r="C15" s="74">
        <f>กรอกข้อมูล!P15</f>
        <v>120</v>
      </c>
      <c r="D15" s="7" t="s">
        <v>9</v>
      </c>
      <c r="E15" s="23">
        <v>0.58209999999999995</v>
      </c>
      <c r="F15" s="7" t="s">
        <v>17</v>
      </c>
      <c r="G15" s="31">
        <f t="shared" si="0"/>
        <v>69.85199999999999</v>
      </c>
      <c r="H15" s="7" t="s">
        <v>15</v>
      </c>
    </row>
    <row r="16" spans="1:8" ht="18.75" x14ac:dyDescent="0.2">
      <c r="A16" s="77" t="s">
        <v>10</v>
      </c>
      <c r="B16" s="78" t="s">
        <v>51</v>
      </c>
      <c r="C16" s="74">
        <f>กรอกข้อมูล!P16</f>
        <v>120</v>
      </c>
      <c r="D16" s="7" t="s">
        <v>11</v>
      </c>
      <c r="E16" s="23">
        <v>1.1399999999999999</v>
      </c>
      <c r="F16" s="7" t="s">
        <v>18</v>
      </c>
      <c r="G16" s="31">
        <f t="shared" si="0"/>
        <v>136.79999999999998</v>
      </c>
      <c r="H16" s="7" t="s">
        <v>15</v>
      </c>
    </row>
    <row r="17" spans="1:8" ht="18.75" x14ac:dyDescent="0.2">
      <c r="A17" s="79"/>
      <c r="B17" s="78" t="s">
        <v>12</v>
      </c>
      <c r="C17" s="74">
        <f>กรอกข้อมูล!P17</f>
        <v>120</v>
      </c>
      <c r="D17" s="7" t="s">
        <v>13</v>
      </c>
      <c r="E17" s="23">
        <v>0.5081</v>
      </c>
      <c r="F17" s="7" t="s">
        <v>19</v>
      </c>
      <c r="G17" s="31">
        <f t="shared" si="0"/>
        <v>60.972000000000001</v>
      </c>
      <c r="H17" s="7" t="s">
        <v>15</v>
      </c>
    </row>
    <row r="18" spans="1:8" ht="18.75" x14ac:dyDescent="0.45">
      <c r="A18" s="80"/>
      <c r="B18" s="81" t="s">
        <v>35</v>
      </c>
      <c r="C18" s="74">
        <f>กรอกข้อมูล!P18</f>
        <v>120</v>
      </c>
      <c r="D18" s="10" t="s">
        <v>11</v>
      </c>
      <c r="E18" s="23">
        <v>2.3199999999999998</v>
      </c>
      <c r="F18" s="14" t="s">
        <v>18</v>
      </c>
      <c r="G18" s="31">
        <f t="shared" si="0"/>
        <v>278.39999999999998</v>
      </c>
      <c r="H18" s="7" t="s">
        <v>15</v>
      </c>
    </row>
    <row r="19" spans="1:8" ht="18.75" x14ac:dyDescent="0.2">
      <c r="A19" s="4"/>
      <c r="B19" s="4"/>
      <c r="C19" s="4"/>
      <c r="D19" s="4"/>
      <c r="E19" s="4"/>
      <c r="F19" s="4"/>
      <c r="G19" s="32">
        <f>SUM(G5:G18)</f>
        <v>189589.92</v>
      </c>
      <c r="H19" s="7" t="s">
        <v>15</v>
      </c>
    </row>
    <row r="20" spans="1:8" ht="18.75" x14ac:dyDescent="0.2">
      <c r="A20" s="4"/>
      <c r="B20" s="4"/>
      <c r="C20" s="76"/>
      <c r="D20" s="5" t="s">
        <v>20</v>
      </c>
      <c r="E20" s="4"/>
      <c r="F20" s="4"/>
      <c r="G20" s="33"/>
      <c r="H20" s="4"/>
    </row>
    <row r="21" spans="1:8" ht="15" x14ac:dyDescent="0.2">
      <c r="D21" s="4"/>
      <c r="E21" s="4"/>
      <c r="F21" s="4"/>
      <c r="G21" s="33"/>
      <c r="H21" s="4"/>
    </row>
    <row r="22" spans="1:8" ht="15.75" thickBot="1" x14ac:dyDescent="0.25">
      <c r="D22" s="4"/>
      <c r="E22" s="4"/>
      <c r="F22" s="4"/>
      <c r="G22" s="33"/>
      <c r="H22" s="4"/>
    </row>
    <row r="23" spans="1:8" ht="19.5" thickBot="1" x14ac:dyDescent="0.25">
      <c r="A23" s="1" t="s">
        <v>0</v>
      </c>
      <c r="B23" s="2" t="s">
        <v>38</v>
      </c>
      <c r="C23" s="2" t="s">
        <v>4</v>
      </c>
      <c r="D23" s="4"/>
      <c r="E23" s="4"/>
      <c r="F23" s="4"/>
      <c r="G23" s="33"/>
      <c r="H23" s="4"/>
    </row>
    <row r="24" spans="1:8" ht="19.5" thickBot="1" x14ac:dyDescent="0.25">
      <c r="A24" s="3" t="s">
        <v>5</v>
      </c>
      <c r="B24" s="6">
        <f>SUM(G5:G14)/1000</f>
        <v>189.04389600000002</v>
      </c>
      <c r="C24" s="3" t="s">
        <v>39</v>
      </c>
      <c r="D24" s="4"/>
      <c r="E24" s="4"/>
      <c r="F24" s="4"/>
      <c r="G24" s="33"/>
      <c r="H24" s="4"/>
    </row>
    <row r="25" spans="1:8" ht="19.5" thickBot="1" x14ac:dyDescent="0.25">
      <c r="A25" s="3" t="s">
        <v>7</v>
      </c>
      <c r="B25" s="6">
        <f>SUM(G15)/1000</f>
        <v>6.9851999999999984E-2</v>
      </c>
      <c r="C25" s="3" t="s">
        <v>39</v>
      </c>
    </row>
    <row r="26" spans="1:8" ht="19.5" thickBot="1" x14ac:dyDescent="0.25">
      <c r="A26" s="3" t="s">
        <v>10</v>
      </c>
      <c r="B26" s="6">
        <f>SUM(G16:G18)/1000</f>
        <v>0.47617199999999998</v>
      </c>
      <c r="C26" s="3" t="s">
        <v>39</v>
      </c>
    </row>
  </sheetData>
  <mergeCells count="1">
    <mergeCell ref="C1:H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5"/>
  <sheetViews>
    <sheetView zoomScale="110" zoomScaleNormal="11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D12" sqref="D12:P12"/>
    </sheetView>
  </sheetViews>
  <sheetFormatPr defaultColWidth="9" defaultRowHeight="15" x14ac:dyDescent="0.2"/>
  <cols>
    <col min="1" max="1" width="9" style="4"/>
    <col min="2" max="2" width="41.875" style="4" customWidth="1"/>
    <col min="3" max="3" width="9" style="4"/>
    <col min="4" max="4" width="5.5" style="4" customWidth="1"/>
    <col min="5" max="5" width="6.125" style="4" customWidth="1"/>
    <col min="6" max="6" width="6.625" style="4" customWidth="1"/>
    <col min="7" max="7" width="7.25" style="4" customWidth="1"/>
    <col min="8" max="8" width="5.625" style="4" customWidth="1"/>
    <col min="9" max="9" width="6.125" style="4" customWidth="1"/>
    <col min="10" max="10" width="6.375" style="4" customWidth="1"/>
    <col min="11" max="11" width="5.625" style="4" customWidth="1"/>
    <col min="12" max="12" width="6.75" style="4" customWidth="1"/>
    <col min="13" max="13" width="6" style="4" customWidth="1"/>
    <col min="14" max="14" width="6.75" style="4" customWidth="1"/>
    <col min="15" max="15" width="7.5" style="4" customWidth="1"/>
    <col min="16" max="16384" width="9" style="4"/>
  </cols>
  <sheetData>
    <row r="1" spans="1:16" ht="18.75" x14ac:dyDescent="0.2">
      <c r="A1" s="66" t="s">
        <v>37</v>
      </c>
      <c r="B1" s="67" t="s">
        <v>21</v>
      </c>
      <c r="C1" s="61"/>
      <c r="D1" s="68" t="s">
        <v>22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2"/>
    </row>
    <row r="2" spans="1:16" ht="18.75" x14ac:dyDescent="0.2">
      <c r="A2" s="66"/>
      <c r="B2" s="67"/>
      <c r="C2" s="61" t="s">
        <v>4</v>
      </c>
      <c r="D2" s="61" t="s">
        <v>23</v>
      </c>
      <c r="E2" s="61" t="s">
        <v>24</v>
      </c>
      <c r="F2" s="61" t="s">
        <v>25</v>
      </c>
      <c r="G2" s="61" t="s">
        <v>26</v>
      </c>
      <c r="H2" s="61" t="s">
        <v>27</v>
      </c>
      <c r="I2" s="61" t="s">
        <v>28</v>
      </c>
      <c r="J2" s="61" t="s">
        <v>29</v>
      </c>
      <c r="K2" s="61" t="s">
        <v>30</v>
      </c>
      <c r="L2" s="61" t="s">
        <v>29</v>
      </c>
      <c r="M2" s="61" t="s">
        <v>30</v>
      </c>
      <c r="N2" s="61" t="s">
        <v>31</v>
      </c>
      <c r="O2" s="61" t="s">
        <v>32</v>
      </c>
      <c r="P2" s="61" t="s">
        <v>33</v>
      </c>
    </row>
    <row r="3" spans="1:16" ht="18.75" x14ac:dyDescent="0.2">
      <c r="A3" s="69" t="s">
        <v>5</v>
      </c>
      <c r="B3" s="63" t="s">
        <v>40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8.75" x14ac:dyDescent="0.2">
      <c r="A4" s="69"/>
      <c r="B4" s="16" t="s">
        <v>41</v>
      </c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8.75" x14ac:dyDescent="0.2">
      <c r="A5" s="69"/>
      <c r="B5" s="11" t="s">
        <v>42</v>
      </c>
      <c r="C5" s="7" t="s">
        <v>34</v>
      </c>
      <c r="D5" s="53">
        <v>10</v>
      </c>
      <c r="E5" s="53">
        <v>10</v>
      </c>
      <c r="F5" s="53">
        <v>10</v>
      </c>
      <c r="G5" s="53">
        <v>10</v>
      </c>
      <c r="H5" s="53">
        <v>10</v>
      </c>
      <c r="I5" s="53">
        <v>10</v>
      </c>
      <c r="J5" s="53">
        <v>10</v>
      </c>
      <c r="K5" s="53">
        <v>10</v>
      </c>
      <c r="L5" s="53">
        <v>10</v>
      </c>
      <c r="M5" s="53">
        <v>10</v>
      </c>
      <c r="N5" s="53">
        <v>10</v>
      </c>
      <c r="O5" s="53">
        <v>10</v>
      </c>
      <c r="P5" s="54">
        <f t="shared" ref="P5:P18" si="0">SUM(D5:O5)</f>
        <v>120</v>
      </c>
    </row>
    <row r="6" spans="1:16" ht="18.75" x14ac:dyDescent="0.2">
      <c r="A6" s="69"/>
      <c r="B6" s="11" t="s">
        <v>43</v>
      </c>
      <c r="C6" s="13" t="s">
        <v>6</v>
      </c>
      <c r="D6" s="53">
        <v>10</v>
      </c>
      <c r="E6" s="53">
        <v>10</v>
      </c>
      <c r="F6" s="53">
        <v>10</v>
      </c>
      <c r="G6" s="53">
        <v>10</v>
      </c>
      <c r="H6" s="53">
        <v>10</v>
      </c>
      <c r="I6" s="53">
        <v>10</v>
      </c>
      <c r="J6" s="53">
        <v>10</v>
      </c>
      <c r="K6" s="53">
        <v>10</v>
      </c>
      <c r="L6" s="53">
        <v>10</v>
      </c>
      <c r="M6" s="53">
        <v>10</v>
      </c>
      <c r="N6" s="53">
        <v>10</v>
      </c>
      <c r="O6" s="53">
        <v>10</v>
      </c>
      <c r="P6" s="54">
        <f t="shared" si="0"/>
        <v>120</v>
      </c>
    </row>
    <row r="7" spans="1:16" ht="18.75" x14ac:dyDescent="0.2">
      <c r="A7" s="69"/>
      <c r="B7" s="63" t="s">
        <v>44</v>
      </c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8.75" x14ac:dyDescent="0.2">
      <c r="A8" s="69"/>
      <c r="B8" s="19" t="s">
        <v>45</v>
      </c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8.75" x14ac:dyDescent="0.2">
      <c r="A9" s="69"/>
      <c r="B9" s="11" t="s">
        <v>46</v>
      </c>
      <c r="C9" s="14" t="s">
        <v>6</v>
      </c>
      <c r="D9" s="53">
        <v>10</v>
      </c>
      <c r="E9" s="53">
        <v>10</v>
      </c>
      <c r="F9" s="53">
        <v>10</v>
      </c>
      <c r="G9" s="53">
        <v>10</v>
      </c>
      <c r="H9" s="53">
        <v>10</v>
      </c>
      <c r="I9" s="53">
        <v>10</v>
      </c>
      <c r="J9" s="53">
        <v>10</v>
      </c>
      <c r="K9" s="53">
        <v>10</v>
      </c>
      <c r="L9" s="53">
        <v>10</v>
      </c>
      <c r="M9" s="53">
        <v>10</v>
      </c>
      <c r="N9" s="53">
        <v>10</v>
      </c>
      <c r="O9" s="53">
        <v>10</v>
      </c>
      <c r="P9" s="54">
        <f t="shared" si="0"/>
        <v>120</v>
      </c>
    </row>
    <row r="10" spans="1:16" ht="18.75" x14ac:dyDescent="0.2">
      <c r="A10" s="69"/>
      <c r="B10" s="11" t="s">
        <v>47</v>
      </c>
      <c r="C10" s="14" t="s">
        <v>6</v>
      </c>
      <c r="D10" s="53">
        <v>10</v>
      </c>
      <c r="E10" s="53">
        <v>10</v>
      </c>
      <c r="F10" s="53">
        <v>10</v>
      </c>
      <c r="G10" s="53">
        <v>10</v>
      </c>
      <c r="H10" s="53">
        <v>10</v>
      </c>
      <c r="I10" s="53">
        <v>10</v>
      </c>
      <c r="J10" s="53">
        <v>10</v>
      </c>
      <c r="K10" s="53">
        <v>10</v>
      </c>
      <c r="L10" s="53">
        <v>10</v>
      </c>
      <c r="M10" s="53">
        <v>10</v>
      </c>
      <c r="N10" s="53">
        <v>10</v>
      </c>
      <c r="O10" s="53">
        <v>10</v>
      </c>
      <c r="P10" s="54">
        <f t="shared" ref="P10:P11" si="1">SUM(D10:O10)</f>
        <v>120</v>
      </c>
    </row>
    <row r="11" spans="1:16" ht="18.75" x14ac:dyDescent="0.2">
      <c r="A11" s="69"/>
      <c r="B11" s="11" t="s">
        <v>48</v>
      </c>
      <c r="C11" s="14" t="s">
        <v>6</v>
      </c>
      <c r="D11" s="53">
        <v>10</v>
      </c>
      <c r="E11" s="53">
        <v>10</v>
      </c>
      <c r="F11" s="53">
        <v>10</v>
      </c>
      <c r="G11" s="53">
        <v>10</v>
      </c>
      <c r="H11" s="53">
        <v>10</v>
      </c>
      <c r="I11" s="53">
        <v>10</v>
      </c>
      <c r="J11" s="53">
        <v>10</v>
      </c>
      <c r="K11" s="53">
        <v>10</v>
      </c>
      <c r="L11" s="53">
        <v>10</v>
      </c>
      <c r="M11" s="53">
        <v>10</v>
      </c>
      <c r="N11" s="53">
        <v>10</v>
      </c>
      <c r="O11" s="53">
        <v>10</v>
      </c>
      <c r="P11" s="54">
        <f t="shared" si="1"/>
        <v>120</v>
      </c>
    </row>
    <row r="12" spans="1:16" ht="18.75" x14ac:dyDescent="0.2">
      <c r="A12" s="69"/>
      <c r="B12" s="63" t="s">
        <v>49</v>
      </c>
      <c r="C12" s="14" t="s">
        <v>11</v>
      </c>
      <c r="D12" s="71" t="s">
        <v>84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</row>
    <row r="13" spans="1:16" ht="18.75" x14ac:dyDescent="0.2">
      <c r="A13" s="69"/>
      <c r="B13" s="63" t="s">
        <v>50</v>
      </c>
      <c r="C13" s="14" t="s">
        <v>52</v>
      </c>
      <c r="D13" s="53">
        <v>10</v>
      </c>
      <c r="E13" s="53">
        <v>10</v>
      </c>
      <c r="F13" s="53">
        <v>10</v>
      </c>
      <c r="G13" s="53">
        <v>10</v>
      </c>
      <c r="H13" s="53">
        <v>10</v>
      </c>
      <c r="I13" s="53">
        <v>10</v>
      </c>
      <c r="J13" s="53">
        <v>10</v>
      </c>
      <c r="K13" s="53">
        <v>10</v>
      </c>
      <c r="L13" s="53">
        <v>10</v>
      </c>
      <c r="M13" s="53">
        <v>10</v>
      </c>
      <c r="N13" s="53">
        <v>10</v>
      </c>
      <c r="O13" s="53">
        <v>10</v>
      </c>
      <c r="P13" s="54">
        <f t="shared" ref="P13" si="2">SUM(D13:O13)</f>
        <v>120</v>
      </c>
    </row>
    <row r="14" spans="1:16" ht="18.75" x14ac:dyDescent="0.45">
      <c r="A14" s="69"/>
      <c r="B14" s="63" t="s">
        <v>88</v>
      </c>
      <c r="C14" s="10" t="s">
        <v>53</v>
      </c>
      <c r="D14" s="53">
        <v>10</v>
      </c>
      <c r="E14" s="53">
        <v>10</v>
      </c>
      <c r="F14" s="53">
        <v>10</v>
      </c>
      <c r="G14" s="53">
        <v>10</v>
      </c>
      <c r="H14" s="53">
        <v>10</v>
      </c>
      <c r="I14" s="53">
        <v>10</v>
      </c>
      <c r="J14" s="53">
        <v>10</v>
      </c>
      <c r="K14" s="53">
        <v>10</v>
      </c>
      <c r="L14" s="53">
        <v>10</v>
      </c>
      <c r="M14" s="53">
        <v>10</v>
      </c>
      <c r="N14" s="53">
        <v>10</v>
      </c>
      <c r="O14" s="53">
        <v>10</v>
      </c>
      <c r="P14" s="54">
        <f t="shared" si="0"/>
        <v>120</v>
      </c>
    </row>
    <row r="15" spans="1:16" ht="18.75" x14ac:dyDescent="0.2">
      <c r="A15" s="55" t="s">
        <v>7</v>
      </c>
      <c r="B15" s="8" t="s">
        <v>36</v>
      </c>
      <c r="C15" s="7" t="s">
        <v>9</v>
      </c>
      <c r="D15" s="53">
        <v>10</v>
      </c>
      <c r="E15" s="53">
        <v>10</v>
      </c>
      <c r="F15" s="53">
        <v>10</v>
      </c>
      <c r="G15" s="53">
        <v>10</v>
      </c>
      <c r="H15" s="53">
        <v>10</v>
      </c>
      <c r="I15" s="53">
        <v>10</v>
      </c>
      <c r="J15" s="53">
        <v>10</v>
      </c>
      <c r="K15" s="53">
        <v>10</v>
      </c>
      <c r="L15" s="53">
        <v>10</v>
      </c>
      <c r="M15" s="53">
        <v>10</v>
      </c>
      <c r="N15" s="53">
        <v>10</v>
      </c>
      <c r="O15" s="53">
        <v>10</v>
      </c>
      <c r="P15" s="54">
        <f t="shared" si="0"/>
        <v>120</v>
      </c>
    </row>
    <row r="16" spans="1:16" ht="18.75" x14ac:dyDescent="0.2">
      <c r="A16" s="70" t="s">
        <v>10</v>
      </c>
      <c r="B16" s="64" t="s">
        <v>51</v>
      </c>
      <c r="C16" s="14" t="s">
        <v>11</v>
      </c>
      <c r="D16" s="53">
        <v>10</v>
      </c>
      <c r="E16" s="53">
        <v>10</v>
      </c>
      <c r="F16" s="53">
        <v>10</v>
      </c>
      <c r="G16" s="53">
        <v>10</v>
      </c>
      <c r="H16" s="53">
        <v>10</v>
      </c>
      <c r="I16" s="53">
        <v>10</v>
      </c>
      <c r="J16" s="53">
        <v>10</v>
      </c>
      <c r="K16" s="53">
        <v>10</v>
      </c>
      <c r="L16" s="53">
        <v>10</v>
      </c>
      <c r="M16" s="53">
        <v>10</v>
      </c>
      <c r="N16" s="53">
        <v>10</v>
      </c>
      <c r="O16" s="53">
        <v>10</v>
      </c>
      <c r="P16" s="54">
        <f t="shared" si="0"/>
        <v>120</v>
      </c>
    </row>
    <row r="17" spans="1:16" ht="18.75" x14ac:dyDescent="0.2">
      <c r="A17" s="70"/>
      <c r="B17" s="64" t="s">
        <v>89</v>
      </c>
      <c r="C17" s="14" t="s">
        <v>13</v>
      </c>
      <c r="D17" s="53">
        <v>10</v>
      </c>
      <c r="E17" s="53">
        <v>10</v>
      </c>
      <c r="F17" s="53">
        <v>10</v>
      </c>
      <c r="G17" s="53">
        <v>10</v>
      </c>
      <c r="H17" s="53">
        <v>10</v>
      </c>
      <c r="I17" s="53">
        <v>10</v>
      </c>
      <c r="J17" s="53">
        <v>10</v>
      </c>
      <c r="K17" s="53">
        <v>10</v>
      </c>
      <c r="L17" s="53">
        <v>10</v>
      </c>
      <c r="M17" s="53">
        <v>10</v>
      </c>
      <c r="N17" s="53">
        <v>10</v>
      </c>
      <c r="O17" s="53">
        <v>10</v>
      </c>
      <c r="P17" s="54">
        <f t="shared" si="0"/>
        <v>120</v>
      </c>
    </row>
    <row r="18" spans="1:16" ht="18.75" x14ac:dyDescent="0.2">
      <c r="A18" s="70"/>
      <c r="B18" s="64" t="s">
        <v>35</v>
      </c>
      <c r="C18" s="14" t="s">
        <v>11</v>
      </c>
      <c r="D18" s="53">
        <v>10</v>
      </c>
      <c r="E18" s="53">
        <v>10</v>
      </c>
      <c r="F18" s="53">
        <v>10</v>
      </c>
      <c r="G18" s="53">
        <v>10</v>
      </c>
      <c r="H18" s="53">
        <v>10</v>
      </c>
      <c r="I18" s="53">
        <v>10</v>
      </c>
      <c r="J18" s="53">
        <v>10</v>
      </c>
      <c r="K18" s="53">
        <v>10</v>
      </c>
      <c r="L18" s="53">
        <v>10</v>
      </c>
      <c r="M18" s="53">
        <v>10</v>
      </c>
      <c r="N18" s="53">
        <v>10</v>
      </c>
      <c r="O18" s="53">
        <v>10</v>
      </c>
      <c r="P18" s="54">
        <f t="shared" si="0"/>
        <v>120</v>
      </c>
    </row>
    <row r="23" spans="1:16" ht="18.75" x14ac:dyDescent="0.2">
      <c r="A23" s="20"/>
      <c r="B23" s="21"/>
      <c r="C23" s="20"/>
      <c r="D23" s="20"/>
    </row>
    <row r="24" spans="1:16" ht="18.75" x14ac:dyDescent="0.2">
      <c r="A24" s="20"/>
      <c r="B24" s="21"/>
      <c r="C24" s="20"/>
      <c r="D24" s="20"/>
    </row>
    <row r="25" spans="1:16" ht="18.75" x14ac:dyDescent="0.2">
      <c r="A25" s="20"/>
      <c r="B25" s="17"/>
      <c r="C25" s="20"/>
      <c r="D25" s="20"/>
    </row>
    <row r="26" spans="1:16" ht="18.75" x14ac:dyDescent="0.2">
      <c r="A26" s="20"/>
      <c r="B26" s="17"/>
      <c r="C26" s="20"/>
      <c r="D26" s="20"/>
    </row>
    <row r="27" spans="1:16" ht="18.75" x14ac:dyDescent="0.2">
      <c r="A27" s="20"/>
      <c r="B27" s="22"/>
      <c r="C27" s="20"/>
      <c r="D27" s="20"/>
    </row>
    <row r="28" spans="1:16" ht="18.75" x14ac:dyDescent="0.2">
      <c r="A28" s="20"/>
      <c r="B28" s="22"/>
      <c r="C28" s="20"/>
      <c r="D28" s="20"/>
    </row>
    <row r="29" spans="1:16" ht="18.75" x14ac:dyDescent="0.2">
      <c r="A29" s="20"/>
      <c r="B29" s="17"/>
      <c r="C29" s="20"/>
      <c r="D29" s="20"/>
    </row>
    <row r="30" spans="1:16" ht="18.75" x14ac:dyDescent="0.2">
      <c r="A30" s="20"/>
      <c r="B30" s="17"/>
      <c r="C30" s="20"/>
      <c r="D30" s="20"/>
    </row>
    <row r="31" spans="1:16" ht="18.75" x14ac:dyDescent="0.2">
      <c r="A31" s="20"/>
      <c r="B31" s="17"/>
      <c r="C31" s="20"/>
      <c r="D31" s="20"/>
    </row>
    <row r="32" spans="1:16" ht="18.75" x14ac:dyDescent="0.2">
      <c r="A32" s="20"/>
      <c r="B32" s="22"/>
      <c r="C32" s="20"/>
      <c r="D32" s="20"/>
    </row>
    <row r="33" spans="1:4" ht="18.75" x14ac:dyDescent="0.2">
      <c r="A33" s="20"/>
      <c r="B33" s="22"/>
      <c r="C33" s="20"/>
      <c r="D33" s="20"/>
    </row>
    <row r="34" spans="1:4" ht="18.75" x14ac:dyDescent="0.2">
      <c r="A34" s="20"/>
      <c r="B34" s="22"/>
      <c r="C34" s="20"/>
      <c r="D34" s="20"/>
    </row>
    <row r="35" spans="1:4" x14ac:dyDescent="0.2">
      <c r="A35" s="20"/>
      <c r="B35" s="20"/>
      <c r="C35" s="20"/>
      <c r="D35" s="20"/>
    </row>
  </sheetData>
  <mergeCells count="6">
    <mergeCell ref="A1:A2"/>
    <mergeCell ref="B1:B2"/>
    <mergeCell ref="D1:O1"/>
    <mergeCell ref="A3:A14"/>
    <mergeCell ref="A16:A18"/>
    <mergeCell ref="D12:P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1"/>
  <sheetViews>
    <sheetView topLeftCell="B1" zoomScale="80" zoomScaleNormal="80" workbookViewId="0">
      <selection activeCell="P8" sqref="P8"/>
    </sheetView>
  </sheetViews>
  <sheetFormatPr defaultColWidth="9" defaultRowHeight="24" x14ac:dyDescent="0.55000000000000004"/>
  <cols>
    <col min="1" max="1" width="46.375" style="35" customWidth="1"/>
    <col min="2" max="2" width="9" style="35"/>
    <col min="3" max="3" width="38.25" style="35" customWidth="1"/>
    <col min="4" max="4" width="12.125" style="35" bestFit="1" customWidth="1"/>
    <col min="5" max="5" width="10.875" style="35" customWidth="1"/>
    <col min="6" max="9" width="9" style="35"/>
    <col min="10" max="10" width="12.5" style="35" customWidth="1"/>
    <col min="11" max="11" width="5.125" style="35" bestFit="1" customWidth="1"/>
    <col min="12" max="12" width="6.5" style="35" bestFit="1" customWidth="1"/>
    <col min="13" max="13" width="13.625" style="35" bestFit="1" customWidth="1"/>
    <col min="14" max="16384" width="9" style="35"/>
  </cols>
  <sheetData>
    <row r="1" spans="1:17" ht="30.75" x14ac:dyDescent="0.7">
      <c r="A1" s="35" t="s">
        <v>54</v>
      </c>
      <c r="C1" s="27" t="s">
        <v>55</v>
      </c>
      <c r="D1" s="27" t="s">
        <v>56</v>
      </c>
      <c r="E1" s="27" t="s">
        <v>57</v>
      </c>
      <c r="F1" s="27" t="s">
        <v>58</v>
      </c>
      <c r="G1" s="27" t="s">
        <v>59</v>
      </c>
      <c r="H1" s="27" t="s">
        <v>60</v>
      </c>
      <c r="I1" s="27" t="s">
        <v>61</v>
      </c>
      <c r="J1" s="27" t="s">
        <v>62</v>
      </c>
      <c r="K1" s="27" t="s">
        <v>63</v>
      </c>
      <c r="L1" s="27" t="s">
        <v>64</v>
      </c>
      <c r="M1" s="27" t="s">
        <v>65</v>
      </c>
      <c r="N1" s="27" t="s">
        <v>66</v>
      </c>
      <c r="O1" s="27" t="s">
        <v>67</v>
      </c>
      <c r="P1" s="58" t="s">
        <v>68</v>
      </c>
    </row>
    <row r="2" spans="1:17" ht="30.75" x14ac:dyDescent="0.7">
      <c r="C2" s="28" t="s">
        <v>69</v>
      </c>
      <c r="D2" s="57">
        <v>30</v>
      </c>
      <c r="E2" s="57">
        <v>25</v>
      </c>
      <c r="F2" s="57">
        <v>29</v>
      </c>
      <c r="G2" s="57">
        <v>23</v>
      </c>
      <c r="H2" s="57">
        <v>25</v>
      </c>
      <c r="I2" s="57">
        <v>25</v>
      </c>
      <c r="J2" s="57">
        <v>22</v>
      </c>
      <c r="K2" s="57">
        <v>27</v>
      </c>
      <c r="L2" s="57">
        <v>30</v>
      </c>
      <c r="M2" s="57">
        <v>30</v>
      </c>
      <c r="N2" s="57">
        <v>30</v>
      </c>
      <c r="O2" s="57">
        <v>28</v>
      </c>
      <c r="P2" s="59">
        <f>SUM(D2:O2)</f>
        <v>324</v>
      </c>
    </row>
    <row r="3" spans="1:17" ht="30.75" x14ac:dyDescent="0.7">
      <c r="C3" s="29" t="s">
        <v>91</v>
      </c>
      <c r="D3" s="57">
        <v>133</v>
      </c>
      <c r="E3" s="57">
        <v>133</v>
      </c>
      <c r="F3" s="57">
        <v>134</v>
      </c>
      <c r="G3" s="57">
        <v>134</v>
      </c>
      <c r="H3" s="57">
        <v>134</v>
      </c>
      <c r="I3" s="57">
        <v>134</v>
      </c>
      <c r="J3" s="57">
        <v>134</v>
      </c>
      <c r="K3" s="57">
        <v>133</v>
      </c>
      <c r="L3" s="57">
        <v>136</v>
      </c>
      <c r="M3" s="57">
        <v>131</v>
      </c>
      <c r="N3" s="57">
        <v>130</v>
      </c>
      <c r="O3" s="57">
        <v>130</v>
      </c>
      <c r="P3" s="60">
        <f>SUM(D3:O3)/12</f>
        <v>133</v>
      </c>
      <c r="Q3" s="36"/>
    </row>
    <row r="4" spans="1:17" x14ac:dyDescent="0.55000000000000004">
      <c r="C4" s="26" t="s">
        <v>90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8" spans="1:17" x14ac:dyDescent="0.55000000000000004">
      <c r="A8" s="49" t="s">
        <v>83</v>
      </c>
    </row>
    <row r="9" spans="1:17" ht="72" x14ac:dyDescent="0.55000000000000004">
      <c r="A9" s="37" t="s">
        <v>76</v>
      </c>
    </row>
    <row r="11" spans="1:17" ht="72" x14ac:dyDescent="0.55000000000000004">
      <c r="A11" s="37" t="s">
        <v>77</v>
      </c>
    </row>
    <row r="13" spans="1:17" ht="48" x14ac:dyDescent="0.55000000000000004">
      <c r="A13" s="37" t="s">
        <v>82</v>
      </c>
    </row>
    <row r="29" spans="3:13" x14ac:dyDescent="0.55000000000000004">
      <c r="D29" s="38"/>
      <c r="E29" s="38"/>
      <c r="F29" s="39"/>
      <c r="G29" s="39"/>
      <c r="H29" s="39"/>
      <c r="I29" s="40"/>
      <c r="J29" s="41"/>
      <c r="K29" s="42" t="s">
        <v>74</v>
      </c>
      <c r="L29" s="42"/>
      <c r="M29" s="43"/>
    </row>
    <row r="30" spans="3:13" ht="48" x14ac:dyDescent="0.55000000000000004">
      <c r="D30" s="38"/>
      <c r="E30" s="38"/>
      <c r="F30" s="44" t="s">
        <v>72</v>
      </c>
      <c r="G30" s="44" t="s">
        <v>73</v>
      </c>
      <c r="H30" s="44" t="s">
        <v>75</v>
      </c>
      <c r="I30" s="40"/>
      <c r="J30" s="45" t="s">
        <v>80</v>
      </c>
      <c r="K30" s="46" t="s">
        <v>79</v>
      </c>
      <c r="L30" s="46">
        <v>1E-3</v>
      </c>
      <c r="M30" s="46" t="s">
        <v>81</v>
      </c>
    </row>
    <row r="31" spans="3:13" ht="33" x14ac:dyDescent="0.75">
      <c r="C31" s="50" t="s">
        <v>78</v>
      </c>
      <c r="D31" s="52" t="s">
        <v>11</v>
      </c>
      <c r="E31" s="51">
        <f>F31*G31*H31*J31*K31*L31*M31</f>
        <v>517.10400000000004</v>
      </c>
      <c r="F31" s="47">
        <v>1</v>
      </c>
      <c r="G31" s="47">
        <v>1</v>
      </c>
      <c r="H31" s="47">
        <v>0.3</v>
      </c>
      <c r="I31" s="38"/>
      <c r="J31" s="48">
        <f>P3</f>
        <v>133</v>
      </c>
      <c r="K31" s="47">
        <v>40</v>
      </c>
      <c r="L31" s="47">
        <f>L30</f>
        <v>1E-3</v>
      </c>
      <c r="M31" s="47">
        <f>P2</f>
        <v>324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สรุปการคำนวณ</vt:lpstr>
      <vt:lpstr>กรอกข้อมูล</vt:lpstr>
      <vt:lpstr>CH4จากระบบ septic tank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Windows User</cp:lastModifiedBy>
  <dcterms:created xsi:type="dcterms:W3CDTF">2015-02-17T07:08:20Z</dcterms:created>
  <dcterms:modified xsi:type="dcterms:W3CDTF">2017-06-08T15:39:36Z</dcterms:modified>
</cp:coreProperties>
</file>